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vrbka\Desktop\Práce\elpis cvicny byt stavba\"/>
    </mc:Choice>
  </mc:AlternateContent>
  <xr:revisionPtr revIDLastSave="0" documentId="13_ncr:1_{8B43B6AF-1C09-4708-81E7-F192D3318E2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Položky!$A$1:$G$85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3" l="1"/>
  <c r="G58" i="3" l="1"/>
  <c r="G55" i="3"/>
  <c r="G87" i="3" l="1"/>
  <c r="G94" i="3" s="1"/>
  <c r="G50" i="3"/>
  <c r="I12" i="2"/>
  <c r="H12" i="2"/>
  <c r="G12" i="2"/>
  <c r="B11" i="2"/>
  <c r="G88" i="3"/>
  <c r="G89" i="3"/>
  <c r="G90" i="3"/>
  <c r="G91" i="3"/>
  <c r="G92" i="3"/>
  <c r="G93" i="3"/>
  <c r="B7" i="2"/>
  <c r="G26" i="3"/>
  <c r="G74" i="3"/>
  <c r="G75" i="3"/>
  <c r="G76" i="3"/>
  <c r="G77" i="3"/>
  <c r="G78" i="3"/>
  <c r="G85" i="3" s="1"/>
  <c r="G79" i="3"/>
  <c r="G80" i="3"/>
  <c r="G81" i="3"/>
  <c r="G82" i="3"/>
  <c r="G83" i="3"/>
  <c r="G84" i="3"/>
  <c r="G36" i="3"/>
  <c r="G37" i="3"/>
  <c r="G38" i="3"/>
  <c r="G39" i="3"/>
  <c r="G49" i="3"/>
  <c r="G51" i="3" s="1"/>
  <c r="G47" i="3"/>
  <c r="G48" i="3"/>
  <c r="G15" i="3"/>
  <c r="C9" i="3"/>
  <c r="E11" i="2" l="1"/>
  <c r="G8" i="3" l="1"/>
  <c r="G9" i="3" s="1"/>
  <c r="E7" i="2" l="1"/>
  <c r="E12" i="2" s="1"/>
  <c r="G30" i="3"/>
  <c r="G12" i="3"/>
  <c r="G13" i="3"/>
  <c r="G14" i="3"/>
  <c r="G16" i="3"/>
  <c r="G17" i="3"/>
  <c r="G18" i="3"/>
  <c r="G19" i="3"/>
  <c r="G20" i="3"/>
  <c r="G21" i="3"/>
  <c r="G22" i="3"/>
  <c r="G27" i="3" s="1"/>
  <c r="G23" i="3"/>
  <c r="G24" i="3"/>
  <c r="G25" i="3"/>
  <c r="G11" i="3"/>
  <c r="F8" i="2" l="1"/>
  <c r="G73" i="3"/>
  <c r="G71" i="3"/>
  <c r="G70" i="3"/>
  <c r="G68" i="3"/>
  <c r="G67" i="3"/>
  <c r="G66" i="3"/>
  <c r="G65" i="3"/>
  <c r="G64" i="3"/>
  <c r="G63" i="3"/>
  <c r="G62" i="3"/>
  <c r="G61" i="3"/>
  <c r="G60" i="3"/>
  <c r="G59" i="3"/>
  <c r="G57" i="3"/>
  <c r="G56" i="3"/>
  <c r="G54" i="3"/>
  <c r="G53" i="3"/>
  <c r="B10" i="2"/>
  <c r="A10" i="2"/>
  <c r="C85" i="3"/>
  <c r="G46" i="3"/>
  <c r="G44" i="3"/>
  <c r="G42" i="3"/>
  <c r="G40" i="3"/>
  <c r="G35" i="3"/>
  <c r="G33" i="3"/>
  <c r="G29" i="3"/>
  <c r="B9" i="2"/>
  <c r="A9" i="2"/>
  <c r="C51" i="3"/>
  <c r="B8" i="2"/>
  <c r="A8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F9" i="2" l="1"/>
  <c r="F10" i="2"/>
  <c r="C21" i="1"/>
  <c r="C17" i="1"/>
  <c r="C18" i="1"/>
  <c r="F12" i="2" l="1"/>
  <c r="C16" i="1" s="1"/>
  <c r="C15" i="1"/>
  <c r="C19" i="1" l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<sst xmlns="http://schemas.openxmlformats.org/spreadsheetml/2006/main" count="319" uniqueCount="217">
  <si>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</si>
  <si>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</si>
  <si>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</si>
  <si>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</si>
  <si>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</si>
  <si>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</si>
  <si>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</si>
  <si>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</si>
  <si>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</si>
  <si>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</si>
  <si>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</si>
  <si>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</si>
  <si>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</si>
  <si>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</si>
  <si>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</si>
  <si>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</si>
  <si>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</si>
  <si>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</si>
  <si>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</si>
  <si>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</si>
  <si>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</si>
  <si>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</si>
  <si>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</si>
  <si>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</si>
  <si>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</si>
  <si>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</si>
  <si>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</si>
  <si>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</si>
  <si>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</si>
  <si>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</si>
  <si>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</si>
  <si>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</si>
  <si>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</si>
  <si>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</si>
  <si>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</si>
  <si>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</si>
  <si>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</si>
  <si>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</si>
  <si>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</si>
  <si>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</si>
  <si>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</si>
  <si>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</si>
  <si>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</si>
  <si>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</si>
  <si>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</si>
  <si>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</si>
  <si>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</si>
  <si>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</si>
  <si>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</si>
  <si>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</si>
  <si>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</si>
  <si>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</si>
  <si>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</si>
  <si>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</si>
  <si>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</si>
  <si>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</si>
  <si>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</si>
  <si>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</si>
  <si>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</si>
  <si>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</si>
  <si>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</si>
  <si>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</si>
  <si>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</si>
  <si>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</si>
  <si>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</si>
  <si>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</si>
  <si>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</si>
  <si>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001</t>
  </si>
  <si>
    <t>Ing. Kolář</t>
  </si>
  <si>
    <t>003</t>
  </si>
  <si>
    <t>ZTI</t>
  </si>
  <si>
    <t>kus</t>
  </si>
  <si>
    <t>94</t>
  </si>
  <si>
    <t>Lešení a stavební výtahy</t>
  </si>
  <si>
    <t>941955003R00</t>
  </si>
  <si>
    <t xml:space="preserve">Lešení lehké pomocné, výška podlahy do 2,5 m </t>
  </si>
  <si>
    <t>m2</t>
  </si>
  <si>
    <t>721</t>
  </si>
  <si>
    <t>Vnitřní kanalizace</t>
  </si>
  <si>
    <t>721176103R00</t>
  </si>
  <si>
    <t>m</t>
  </si>
  <si>
    <t>721176105R00</t>
  </si>
  <si>
    <t>721176115R00</t>
  </si>
  <si>
    <t xml:space="preserve">Potrubí HT odpadní svislé DN 100 x 2,7 mm </t>
  </si>
  <si>
    <t>721290123R00</t>
  </si>
  <si>
    <t xml:space="preserve">Zkouška těsnosti kanalizace kouřem DN 300 </t>
  </si>
  <si>
    <t>hod</t>
  </si>
  <si>
    <t>722</t>
  </si>
  <si>
    <t>Vnitřní vodovod</t>
  </si>
  <si>
    <t>722172331R00</t>
  </si>
  <si>
    <t>722172332R00</t>
  </si>
  <si>
    <t>722182001RT1</t>
  </si>
  <si>
    <t>722290226R00</t>
  </si>
  <si>
    <t xml:space="preserve">Zkouška tlaku potrubí do DN 50 </t>
  </si>
  <si>
    <t>722290234R00</t>
  </si>
  <si>
    <t xml:space="preserve">Proplach a dezinfekce vodovod.potrubí DN 80 </t>
  </si>
  <si>
    <t>725</t>
  </si>
  <si>
    <t>Zařizovací předměty</t>
  </si>
  <si>
    <t>725014131R00</t>
  </si>
  <si>
    <t>soubor</t>
  </si>
  <si>
    <t>725019101R00</t>
  </si>
  <si>
    <t>725110811R00</t>
  </si>
  <si>
    <t xml:space="preserve">Demontáž klozetů splachovacích </t>
  </si>
  <si>
    <t>725111264RT1</t>
  </si>
  <si>
    <t>Nádrž splachovací vestavěná ovlád.zepředu do sádrokartonu</t>
  </si>
  <si>
    <t>725112011R00</t>
  </si>
  <si>
    <t xml:space="preserve">Souprava zvukizolační mezi klozet a stěnu </t>
  </si>
  <si>
    <t>725121612R00</t>
  </si>
  <si>
    <t xml:space="preserve">Splachovač pisoárů automatický </t>
  </si>
  <si>
    <t>725122112R00</t>
  </si>
  <si>
    <t>725122813R00</t>
  </si>
  <si>
    <t>725210821R00</t>
  </si>
  <si>
    <t xml:space="preserve">Demontáž umyvadel bez výtokových armatur </t>
  </si>
  <si>
    <t>725211602U00</t>
  </si>
  <si>
    <t>725215102U00</t>
  </si>
  <si>
    <t xml:space="preserve">Mtž umyvadla na šrouby </t>
  </si>
  <si>
    <t>725310823R00</t>
  </si>
  <si>
    <t xml:space="preserve">Demontáž dřezů 1dílných v kuchyňské sestavě </t>
  </si>
  <si>
    <t>725334301R00</t>
  </si>
  <si>
    <t xml:space="preserve">Nálevka se sifonem PP HL21, DN 32 </t>
  </si>
  <si>
    <t>725810401R00</t>
  </si>
  <si>
    <t xml:space="preserve">Ventil rohový bez přípoj. trubičky </t>
  </si>
  <si>
    <t>725829301RT2</t>
  </si>
  <si>
    <t>Montáž baterie umyv.a dřezové stojánkové včetně baterie</t>
  </si>
  <si>
    <t>725860184RT1</t>
  </si>
  <si>
    <t>Sifon pračkový HL406, DN 40/50 podomítkový, pochromovaný výtokový ventil 1/2 "</t>
  </si>
  <si>
    <t>725860213R00</t>
  </si>
  <si>
    <t xml:space="preserve">Sifon umyvadlový HL132, DN 30, 40 </t>
  </si>
  <si>
    <t>998725102R00</t>
  </si>
  <si>
    <t xml:space="preserve">Přesun hmot pro zařizovací předměty, výšky do 12 m </t>
  </si>
  <si>
    <t>t</t>
  </si>
  <si>
    <t>Potrubí HT připojovací vnější průměr D 50 mm, tloušťka stěny 1,8 mm, DN 50</t>
  </si>
  <si>
    <t>Potrubí včetně tvarovek. Bez zednických výpomocí.</t>
  </si>
  <si>
    <t>Potrubí HT připojovací vnější průměr D 110 mm, tloušťka stěny 2,7 mm, DN 100</t>
  </si>
  <si>
    <t>2*1,15</t>
  </si>
  <si>
    <t>Vysekání rýh v jakémkoliv zdivu cihelném v ploše  do hloubky 100 mm, šířky do 100 mm</t>
  </si>
  <si>
    <t>974031153R00</t>
  </si>
  <si>
    <t>721223423RT2</t>
  </si>
  <si>
    <t xml:space="preserve">Sprchová podlahová vpusť se zápachovou uzávěrkou průměr 50 mm, se vodrovným odtokem, zápachový uzávěr funkční i pří vyschnutí, 1000x150mm, včetně dodávky veškerého pomocného materiálu a montáže </t>
  </si>
  <si>
    <t>612403399RT2</t>
  </si>
  <si>
    <t>Hrubá výplň rýh ve stěnách, jakoukoliv maltou maltou ze suchých směsí  jakékoliv šířky</t>
  </si>
  <si>
    <t xml:space="preserve">zapravení rýh + 10% : </t>
  </si>
  <si>
    <t>0,1*2,5*1,1</t>
  </si>
  <si>
    <t>909      R00</t>
  </si>
  <si>
    <t>Hzs-nezmeritelne stavebni prace</t>
  </si>
  <si>
    <t>Vysekání rýh v jakémkoliv zdivu cihelném v ploše  do hloubky 50 mm, šířky do 100 mm</t>
  </si>
  <si>
    <t>0,1*8,0*1,1</t>
  </si>
  <si>
    <t>Průraz ve stropě do 15x15 cm, vč. zapravení, vč. požární ucpávky</t>
  </si>
  <si>
    <t>Potrubí včetně tvarovek.</t>
  </si>
  <si>
    <t>Potrubí z PPR D 20/3,4 mm, vč. montáže</t>
  </si>
  <si>
    <t>Potrubí z PPR D 25/4,2 mm, vč. montáže</t>
  </si>
  <si>
    <t>722190401R00</t>
  </si>
  <si>
    <t>Vyvedení a upevnění výpustek DN 15</t>
  </si>
  <si>
    <t>722190402R00</t>
  </si>
  <si>
    <t>Vyvedení a upevnění výpustek DN 20</t>
  </si>
  <si>
    <t>Montáž tepelné izolace potrubí lepicí páska, sponky, do DN 25</t>
  </si>
  <si>
    <t>283771027R</t>
  </si>
  <si>
    <t>pouzdro potrubní tvarovatelné; pěnový polyetylén; vnitřní průměr 20,0 mm; tl. izolace 13,0 mm; provozní teplota  -65 až 90 °C; tepelná vodivost (10°C) 0,0380 W/mK</t>
  </si>
  <si>
    <t>283771028R</t>
  </si>
  <si>
    <t>pouzdro potrubní tvarovatelné; pěnový polyetylén; vnitřní průměr 20,0 mm; tl. izolace 20,0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</si>
  <si>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</si>
  <si>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</si>
  <si>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28377130R</t>
  </si>
  <si>
    <t>spona na potrubní pouzdro; plastová; tl = 1,00 mm; š = 4,9 mm; l = 32 mm; šedá</t>
  </si>
  <si>
    <t>Vyvedení a upevnění podomítkové uzávěrka DN40/50 pro pračky a myčky s připojením rozvodu vody HL406</t>
  </si>
  <si>
    <t>Pisoár keramický s radarovým splachovačem, 24V DC, bez zdroje</t>
  </si>
  <si>
    <t>Demontáž výlevky</t>
  </si>
  <si>
    <t>Umyvadlo typ: jednoduchý invalidní; materiál: keramika; šířka = 640,0 mm; hl. = 550 mm; tvar: hranatý; otvor pro baterii uprostřed; barva: bílá</t>
  </si>
  <si>
    <t>Umývátko 55x42 cm, 1 otvor pro baterii uprostřed, s přepadem, VAL 55</t>
  </si>
  <si>
    <t>Montáž koupelnových doplňků mýdelníků, držáků apod.</t>
  </si>
  <si>
    <t>725299101R00</t>
  </si>
  <si>
    <t>55149005Z</t>
  </si>
  <si>
    <t>Držák toaletního papíru s krytem, pochromováno, stříbrná, hmotnost: 0.435 kg, hloubka: 130 mm, šířka: 128 mm, výška: 64 mm</t>
  </si>
  <si>
    <t>55149010Z</t>
  </si>
  <si>
    <t>Háček na ručníky S 6075, chrom. Rozměry (Š x V x H): 23 x 55 x 27 mm</t>
  </si>
  <si>
    <t>55149023K</t>
  </si>
  <si>
    <t>Držák kartáčku, sklo, pochromováno + sklo - matné, stříbrné, hmotnost 0,430 kg, hloubka: 91 mm, šířka: 75 mm, výška: 101 mm</t>
  </si>
  <si>
    <t>55149023Z</t>
  </si>
  <si>
    <t>Dávkovač tekutého mýdla, sklo, pochromováno + sklo - matné, stříbrné, hmotnost 0,226 kg, hloubka: 91 mm, šířka: 75 mm, výška: 170 mm, objem 250 ml</t>
  </si>
  <si>
    <t>55149050R</t>
  </si>
  <si>
    <t>WC kartáč nerez; držák univerzální</t>
  </si>
  <si>
    <t>55149KO</t>
  </si>
  <si>
    <t>Koš odpadkový 15 l, nerez mat</t>
  </si>
  <si>
    <t>4+8+1+8+4+7</t>
  </si>
  <si>
    <t>998722102R00</t>
  </si>
  <si>
    <t>Přesun hmot pro vnitřní vodovod v objektech výšky do 12 m</t>
  </si>
  <si>
    <t>998721102R00</t>
  </si>
  <si>
    <t>Přesun hmot pro vnitřní kanalizaci, výšky do 12 m</t>
  </si>
  <si>
    <t>Elpis Brno - cvičný byt pro vzdělávání</t>
  </si>
  <si>
    <t>Přesuny suti a vybouraných hmot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</si>
  <si>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</si>
  <si>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</si>
  <si>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</si>
  <si>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</si>
  <si>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</si>
  <si>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</si>
  <si>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</si>
  <si>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</si>
  <si>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</si>
  <si>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</si>
  <si>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</si>
  <si>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</si>
  <si>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979990105R00</t>
  </si>
  <si>
    <t>Poplatek za skládku za uložení, cihelné výrobky,  , skupina 17 01 02 z Katalogu odpadů</t>
  </si>
  <si>
    <t>96 Přesuny suti a vybouraných hmot</t>
  </si>
  <si>
    <t>96</t>
  </si>
  <si>
    <t>Mísa klozetová závěsná, splachování hluboké, sedátko duroplast, bílá. Standardní rozměry, 500 - 580 mm.</t>
  </si>
  <si>
    <t>Mísa klozetová závěsná bezbariérová pro ZTP, splachování hluboké, sedátko duroplast, bílá.</t>
  </si>
  <si>
    <t>Neobsazeno</t>
  </si>
  <si>
    <t>30b</t>
  </si>
  <si>
    <t>28b</t>
  </si>
  <si>
    <t>Vestavěný modul pro výlevku ovlád.zepředu do sádrokartonu</t>
  </si>
  <si>
    <t xml:space="preserve">Výlevka závěsná keramická závěsná bílá max rozměr 36x52 cm, s plastovým sklopným roštem </t>
  </si>
  <si>
    <t>43b</t>
  </si>
  <si>
    <t>Montáž baterie výlevkové nástěnné vč. pákové baterie s otočným ramenem a s hadicí 1,5 m se sprškou se spouštěcím ovládáním</t>
  </si>
  <si>
    <t>40+4</t>
  </si>
  <si>
    <t>14+8+2,3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</si>
</sst>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#,##0.00000"/>
    <numFmt numFmtId="168" formatCode="#,##0.0000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008000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C00000"/>
      <name val="Arial CE"/>
      <family val="2"/>
      <charset val="238"/>
    </font>
    <font>
      <sz val="8"/>
      <color rgb="FFC00000"/>
      <name val="Arial"/>
      <family val="2"/>
      <charset val="238"/>
    </font>
    <font>
      <i/>
      <sz val="6"/>
      <color rgb="FFC00000"/>
      <name val="Arial"/>
      <family val="2"/>
      <charset val="238"/>
    </font>
    <font>
      <sz val="8"/>
      <color rgb="FFFFC000"/>
      <name val="Arial"/>
      <family val="2"/>
      <charset val="238"/>
    </font>
    <font>
      <sz val="8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7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9" fillId="0" borderId="60" xfId="0" applyNumberFormat="1" applyFont="1" applyBorder="1" applyAlignment="1">
      <alignment vertical="top"/>
    </xf>
    <xf numFmtId="49" fontId="9" fillId="0" borderId="60" xfId="0" applyNumberFormat="1" applyFont="1" applyBorder="1" applyAlignment="1">
      <alignment horizontal="left" vertical="top" wrapText="1"/>
    </xf>
    <xf numFmtId="0" fontId="5" fillId="0" borderId="10" xfId="1" applyFont="1" applyBorder="1" applyAlignment="1">
      <alignment horizontal="center"/>
    </xf>
    <xf numFmtId="49" fontId="9" fillId="0" borderId="61" xfId="0" applyNumberFormat="1" applyFont="1" applyBorder="1" applyAlignment="1">
      <alignment vertical="top"/>
    </xf>
    <xf numFmtId="49" fontId="9" fillId="0" borderId="61" xfId="0" applyNumberFormat="1" applyFont="1" applyBorder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49" fontId="9" fillId="0" borderId="0" xfId="0" applyNumberFormat="1" applyFont="1" applyAlignment="1">
      <alignment vertical="top"/>
    </xf>
    <xf numFmtId="167" fontId="23" fillId="0" borderId="0" xfId="0" quotePrefix="1" applyNumberFormat="1" applyFont="1" applyAlignment="1">
      <alignment horizontal="left" vertical="top" wrapText="1"/>
    </xf>
    <xf numFmtId="0" fontId="5" fillId="0" borderId="0" xfId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22" fillId="0" borderId="0" xfId="1" applyFont="1" applyAlignment="1">
      <alignment vertical="top" wrapText="1"/>
    </xf>
    <xf numFmtId="0" fontId="16" fillId="0" borderId="10" xfId="1" applyFont="1" applyBorder="1" applyAlignment="1">
      <alignment horizontal="center" vertical="top"/>
    </xf>
    <xf numFmtId="49" fontId="9" fillId="0" borderId="10" xfId="0" applyNumberFormat="1" applyFont="1" applyBorder="1" applyAlignment="1">
      <alignment vertical="top"/>
    </xf>
    <xf numFmtId="49" fontId="9" fillId="0" borderId="10" xfId="0" applyNumberFormat="1" applyFont="1" applyBorder="1" applyAlignment="1">
      <alignment horizontal="left" vertical="top" wrapText="1"/>
    </xf>
    <xf numFmtId="49" fontId="16" fillId="0" borderId="10" xfId="1" applyNumberFormat="1" applyFont="1" applyBorder="1" applyAlignment="1">
      <alignment horizontal="left" vertical="top"/>
    </xf>
    <xf numFmtId="0" fontId="16" fillId="0" borderId="10" xfId="1" applyFont="1" applyBorder="1" applyAlignment="1">
      <alignment vertical="top" wrapText="1"/>
    </xf>
    <xf numFmtId="49" fontId="16" fillId="0" borderId="0" xfId="1" applyNumberFormat="1" applyFont="1" applyAlignment="1">
      <alignment horizontal="left" vertical="top"/>
    </xf>
    <xf numFmtId="0" fontId="4" fillId="0" borderId="34" xfId="1" applyFont="1" applyBorder="1"/>
    <xf numFmtId="0" fontId="3" fillId="0" borderId="13" xfId="1" applyFont="1" applyBorder="1"/>
    <xf numFmtId="0" fontId="9" fillId="0" borderId="0" xfId="0" applyFont="1"/>
    <xf numFmtId="0" fontId="9" fillId="0" borderId="62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4" fontId="3" fillId="0" borderId="0" xfId="1" applyNumberFormat="1" applyFont="1" applyAlignment="1">
      <alignment horizontal="right"/>
    </xf>
    <xf numFmtId="4" fontId="3" fillId="0" borderId="9" xfId="1" applyNumberFormat="1" applyFont="1" applyBorder="1" applyAlignment="1">
      <alignment horizontal="right"/>
    </xf>
    <xf numFmtId="4" fontId="4" fillId="0" borderId="15" xfId="1" applyNumberFormat="1" applyFont="1" applyBorder="1" applyAlignment="1">
      <alignment horizontal="right"/>
    </xf>
    <xf numFmtId="0" fontId="9" fillId="0" borderId="61" xfId="0" applyFont="1" applyBorder="1" applyAlignment="1">
      <alignment horizontal="center" vertical="center" shrinkToFit="1"/>
    </xf>
    <xf numFmtId="4" fontId="9" fillId="0" borderId="61" xfId="0" applyNumberFormat="1" applyFont="1" applyBorder="1" applyAlignment="1">
      <alignment horizontal="right" vertical="center" shrinkToFit="1"/>
    </xf>
    <xf numFmtId="4" fontId="9" fillId="4" borderId="61" xfId="0" applyNumberFormat="1" applyFont="1" applyFill="1" applyBorder="1" applyAlignment="1" applyProtection="1">
      <alignment vertical="center" shrinkToFit="1"/>
      <protection locked="0"/>
    </xf>
    <xf numFmtId="4" fontId="16" fillId="0" borderId="59" xfId="1" applyNumberFormat="1" applyFont="1" applyBorder="1" applyAlignment="1">
      <alignment vertical="center"/>
    </xf>
    <xf numFmtId="0" fontId="9" fillId="0" borderId="60" xfId="0" applyFont="1" applyBorder="1" applyAlignment="1">
      <alignment horizontal="center" vertical="center" shrinkToFit="1"/>
    </xf>
    <xf numFmtId="4" fontId="9" fillId="0" borderId="60" xfId="0" applyNumberFormat="1" applyFont="1" applyBorder="1" applyAlignment="1">
      <alignment horizontal="right" vertical="center" shrinkToFit="1"/>
    </xf>
    <xf numFmtId="4" fontId="9" fillId="4" borderId="60" xfId="0" applyNumberFormat="1" applyFont="1" applyFill="1" applyBorder="1" applyAlignment="1" applyProtection="1">
      <alignment vertical="center" shrinkToFit="1"/>
      <protection locked="0"/>
    </xf>
    <xf numFmtId="49" fontId="16" fillId="0" borderId="59" xfId="1" applyNumberFormat="1" applyFont="1" applyBorder="1" applyAlignment="1">
      <alignment horizontal="center" vertical="center" shrinkToFit="1"/>
    </xf>
    <xf numFmtId="4" fontId="16" fillId="0" borderId="59" xfId="1" applyNumberFormat="1" applyFont="1" applyBorder="1" applyAlignment="1">
      <alignment horizontal="right" vertical="center"/>
    </xf>
    <xf numFmtId="4" fontId="16" fillId="4" borderId="59" xfId="1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 shrinkToFit="1"/>
    </xf>
    <xf numFmtId="4" fontId="9" fillId="0" borderId="10" xfId="0" applyNumberFormat="1" applyFont="1" applyBorder="1" applyAlignment="1">
      <alignment horizontal="right" vertical="center" shrinkToFit="1"/>
    </xf>
    <xf numFmtId="4" fontId="16" fillId="4" borderId="10" xfId="1" applyNumberFormat="1" applyFont="1" applyFill="1" applyBorder="1" applyAlignment="1">
      <alignment horizontal="right" vertical="center"/>
    </xf>
    <xf numFmtId="4" fontId="16" fillId="0" borderId="10" xfId="1" applyNumberFormat="1" applyFont="1" applyBorder="1" applyAlignment="1">
      <alignment vertical="center"/>
    </xf>
    <xf numFmtId="167" fontId="23" fillId="0" borderId="0" xfId="0" applyNumberFormat="1" applyFont="1" applyAlignment="1">
      <alignment horizontal="center" vertical="center" wrapText="1" shrinkToFit="1"/>
    </xf>
    <xf numFmtId="4" fontId="23" fillId="0" borderId="0" xfId="0" applyNumberFormat="1" applyFont="1" applyAlignment="1">
      <alignment horizontal="right" vertical="center" wrapText="1" shrinkToFit="1"/>
    </xf>
    <xf numFmtId="4" fontId="16" fillId="0" borderId="0" xfId="1" applyNumberFormat="1" applyFont="1" applyAlignment="1">
      <alignment horizontal="right" vertical="center"/>
    </xf>
    <xf numFmtId="4" fontId="16" fillId="0" borderId="0" xfId="1" applyNumberFormat="1" applyFont="1" applyAlignment="1">
      <alignment vertical="center"/>
    </xf>
    <xf numFmtId="4" fontId="16" fillId="0" borderId="10" xfId="1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17" fillId="3" borderId="0" xfId="1" applyNumberFormat="1" applyFont="1" applyFill="1" applyAlignment="1">
      <alignment horizontal="right" vertical="center" wrapText="1"/>
    </xf>
    <xf numFmtId="0" fontId="17" fillId="3" borderId="0" xfId="1" applyFont="1" applyFill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4" fontId="17" fillId="0" borderId="0" xfId="1" applyNumberFormat="1" applyFont="1" applyAlignment="1">
      <alignment horizontal="right" vertical="center" wrapText="1"/>
    </xf>
    <xf numFmtId="0" fontId="17" fillId="0" borderId="0" xfId="1" applyFont="1" applyAlignment="1">
      <alignment horizontal="left" vertical="center" wrapText="1"/>
    </xf>
    <xf numFmtId="49" fontId="17" fillId="3" borderId="0" xfId="1" applyNumberFormat="1" applyFont="1" applyFill="1" applyAlignment="1">
      <alignment wrapText="1"/>
    </xf>
    <xf numFmtId="49" fontId="16" fillId="0" borderId="10" xfId="1" applyNumberFormat="1" applyFont="1" applyBorder="1" applyAlignment="1">
      <alignment horizontal="center" vertical="center" shrinkToFit="1"/>
    </xf>
    <xf numFmtId="49" fontId="16" fillId="0" borderId="0" xfId="1" applyNumberFormat="1" applyFont="1" applyAlignment="1">
      <alignment horizontal="center" vertical="center" shrinkToFit="1"/>
    </xf>
    <xf numFmtId="49" fontId="18" fillId="0" borderId="0" xfId="0" applyNumberFormat="1" applyFont="1" applyAlignment="1">
      <alignment vertical="center" wrapText="1"/>
    </xf>
    <xf numFmtId="49" fontId="17" fillId="0" borderId="0" xfId="1" applyNumberFormat="1" applyFont="1" applyAlignment="1">
      <alignment wrapText="1"/>
    </xf>
    <xf numFmtId="0" fontId="3" fillId="2" borderId="9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10" fillId="0" borderId="0" xfId="1" applyNumberFormat="1"/>
    <xf numFmtId="168" fontId="0" fillId="0" borderId="0" xfId="0" applyNumberFormat="1"/>
    <xf numFmtId="49" fontId="25" fillId="0" borderId="61" xfId="0" applyNumberFormat="1" applyFont="1" applyBorder="1" applyAlignment="1">
      <alignment horizontal="left" vertical="top" wrapText="1"/>
    </xf>
    <xf numFmtId="4" fontId="26" fillId="0" borderId="59" xfId="1" applyNumberFormat="1" applyFont="1" applyBorder="1" applyAlignment="1">
      <alignment horizontal="right" vertical="center"/>
    </xf>
    <xf numFmtId="0" fontId="27" fillId="0" borderId="59" xfId="1" applyFont="1" applyBorder="1" applyAlignment="1">
      <alignment vertical="top" wrapText="1"/>
    </xf>
    <xf numFmtId="4" fontId="28" fillId="0" borderId="10" xfId="1" applyNumberFormat="1" applyFont="1" applyBorder="1" applyAlignment="1">
      <alignment horizontal="right" vertical="center"/>
    </xf>
    <xf numFmtId="4" fontId="28" fillId="4" borderId="59" xfId="1" applyNumberFormat="1" applyFont="1" applyFill="1" applyBorder="1" applyAlignment="1">
      <alignment horizontal="right" vertical="center"/>
    </xf>
    <xf numFmtId="4" fontId="28" fillId="0" borderId="59" xfId="1" applyNumberFormat="1" applyFont="1" applyBorder="1"/>
    <xf numFmtId="4" fontId="28" fillId="0" borderId="59" xfId="1" applyNumberFormat="1" applyFont="1" applyBorder="1" applyAlignment="1">
      <alignment vertical="center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29" fillId="0" borderId="59" xfId="1" applyFont="1" applyBorder="1" applyAlignment="1">
      <alignment horizontal="center" vertical="top"/>
    </xf>
    <xf numFmtId="49" fontId="29" fillId="0" borderId="59" xfId="1" applyNumberFormat="1" applyFont="1" applyBorder="1" applyAlignment="1">
      <alignment horizontal="left" vertical="top"/>
    </xf>
    <xf numFmtId="0" fontId="29" fillId="0" borderId="59" xfId="1" applyFont="1" applyBorder="1" applyAlignment="1">
      <alignment vertical="top" wrapText="1"/>
    </xf>
    <xf numFmtId="49" fontId="29" fillId="0" borderId="59" xfId="1" applyNumberFormat="1" applyFont="1" applyBorder="1" applyAlignment="1">
      <alignment horizontal="center" shrinkToFit="1"/>
    </xf>
    <xf numFmtId="4" fontId="29" fillId="0" borderId="59" xfId="1" applyNumberFormat="1" applyFont="1" applyBorder="1" applyAlignment="1">
      <alignment horizontal="right"/>
    </xf>
    <xf numFmtId="49" fontId="29" fillId="0" borderId="59" xfId="1" applyNumberFormat="1" applyFont="1" applyBorder="1" applyAlignment="1">
      <alignment horizontal="center" vertical="center" shrinkToFit="1"/>
    </xf>
    <xf numFmtId="4" fontId="29" fillId="0" borderId="59" xfId="1" applyNumberFormat="1" applyFont="1" applyBorder="1" applyAlignment="1">
      <alignment horizontal="right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FF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K21" sqref="K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5" t="str">
        <f>Rekapitulace!G2</f>
        <v>ZTI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69</v>
      </c>
      <c r="B5" s="16"/>
      <c r="C5" s="17" t="s">
        <v>188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67</v>
      </c>
      <c r="B7" s="22"/>
      <c r="C7" s="23" t="s">
        <v>68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240"/>
      <c r="D8" s="240"/>
      <c r="E8" s="241"/>
      <c r="F8" s="11" t="s">
        <v>13</v>
      </c>
      <c r="G8" s="27"/>
    </row>
    <row r="9" spans="1:57" x14ac:dyDescent="0.2">
      <c r="A9" s="26" t="s">
        <v>14</v>
      </c>
      <c r="B9" s="11"/>
      <c r="C9" s="240">
        <f>Projektant</f>
        <v>0</v>
      </c>
      <c r="D9" s="240"/>
      <c r="E9" s="241"/>
      <c r="F9" s="11"/>
      <c r="G9" s="27"/>
    </row>
    <row r="10" spans="1:57" x14ac:dyDescent="0.2">
      <c r="A10" s="26" t="s">
        <v>15</v>
      </c>
      <c r="B10" s="11"/>
      <c r="C10" s="240"/>
      <c r="D10" s="240"/>
      <c r="E10" s="240"/>
      <c r="F10" s="11"/>
      <c r="G10" s="28"/>
      <c r="H10" s="29"/>
    </row>
    <row r="11" spans="1:57" ht="13.5" customHeight="1" x14ac:dyDescent="0.2">
      <c r="A11" s="26" t="s">
        <v>16</v>
      </c>
      <c r="B11" s="11"/>
      <c r="C11" s="240"/>
      <c r="D11" s="240"/>
      <c r="E11" s="240"/>
      <c r="F11" s="11" t="s">
        <v>17</v>
      </c>
      <c r="G11" s="28"/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242"/>
      <c r="D12" s="242"/>
      <c r="E12" s="242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/>
      <c r="E14" s="42"/>
      <c r="F14" s="42"/>
      <c r="G14" s="40"/>
    </row>
    <row r="15" spans="1:57" ht="15.95" customHeight="1" x14ac:dyDescent="0.2">
      <c r="A15" s="43"/>
      <c r="B15" s="44" t="s">
        <v>22</v>
      </c>
      <c r="C15" s="45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23</v>
      </c>
      <c r="B16" s="44" t="s">
        <v>24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25</v>
      </c>
      <c r="B17" s="44" t="s">
        <v>26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27</v>
      </c>
      <c r="B18" s="52" t="s">
        <v>28</v>
      </c>
      <c r="C18" s="45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29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30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31</v>
      </c>
      <c r="B22" s="55"/>
      <c r="C22" s="45">
        <f>C19+C21</f>
        <v>0</v>
      </c>
      <c r="D22" s="8"/>
      <c r="E22" s="49"/>
      <c r="F22" s="50"/>
      <c r="G22" s="45"/>
    </row>
    <row r="23" spans="1:7" ht="15.95" customHeight="1" thickBot="1" x14ac:dyDescent="0.25">
      <c r="A23" s="243" t="s">
        <v>32</v>
      </c>
      <c r="B23" s="244"/>
      <c r="C23" s="56">
        <f>C22+G23</f>
        <v>0</v>
      </c>
      <c r="D23" s="57"/>
      <c r="E23" s="58"/>
      <c r="F23" s="59"/>
      <c r="G23" s="45"/>
    </row>
    <row r="24" spans="1:7" x14ac:dyDescent="0.2">
      <c r="A24" s="60" t="s">
        <v>33</v>
      </c>
      <c r="B24" s="61"/>
      <c r="C24" s="62"/>
      <c r="D24" s="61" t="s">
        <v>34</v>
      </c>
      <c r="E24" s="61"/>
      <c r="F24" s="63" t="s">
        <v>35</v>
      </c>
      <c r="G24" s="64"/>
    </row>
    <row r="25" spans="1:7" x14ac:dyDescent="0.2">
      <c r="A25" s="54" t="s">
        <v>36</v>
      </c>
      <c r="B25" s="55"/>
      <c r="C25" s="65"/>
      <c r="D25" s="55" t="s">
        <v>36</v>
      </c>
      <c r="E25" s="55"/>
      <c r="F25" s="66" t="s">
        <v>36</v>
      </c>
      <c r="G25" s="67"/>
    </row>
    <row r="26" spans="1:7" ht="37.5" customHeight="1" x14ac:dyDescent="0.2">
      <c r="A26" s="54" t="s">
        <v>37</v>
      </c>
      <c r="B26" s="68"/>
      <c r="C26" s="65"/>
      <c r="D26" s="55" t="s">
        <v>37</v>
      </c>
      <c r="E26" s="55"/>
      <c r="F26" s="66" t="s">
        <v>37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38</v>
      </c>
      <c r="B28" s="55"/>
      <c r="C28" s="65"/>
      <c r="D28" s="66" t="s">
        <v>39</v>
      </c>
      <c r="E28" s="65"/>
      <c r="F28" s="55" t="s">
        <v>39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40</v>
      </c>
      <c r="B30" s="73"/>
      <c r="C30" s="74">
        <v>21</v>
      </c>
      <c r="D30" s="73" t="s">
        <v>41</v>
      </c>
      <c r="E30" s="75"/>
      <c r="F30" s="245">
        <f>ROUND(C23-F32,0)</f>
        <v>0</v>
      </c>
      <c r="G30" s="246"/>
    </row>
    <row r="31" spans="1:7" x14ac:dyDescent="0.2">
      <c r="A31" s="72" t="s">
        <v>42</v>
      </c>
      <c r="B31" s="73"/>
      <c r="C31" s="74">
        <f>SazbaDPH1</f>
        <v>21</v>
      </c>
      <c r="D31" s="73" t="s">
        <v>43</v>
      </c>
      <c r="E31" s="75"/>
      <c r="F31" s="245">
        <f>ROUND(PRODUCT(F30,C31/100),1)</f>
        <v>0</v>
      </c>
      <c r="G31" s="246"/>
    </row>
    <row r="32" spans="1:7" x14ac:dyDescent="0.2">
      <c r="A32" s="72" t="s">
        <v>40</v>
      </c>
      <c r="B32" s="73"/>
      <c r="C32" s="74">
        <v>0</v>
      </c>
      <c r="D32" s="73" t="s">
        <v>43</v>
      </c>
      <c r="E32" s="75"/>
      <c r="F32" s="245">
        <v>0</v>
      </c>
      <c r="G32" s="246"/>
    </row>
    <row r="33" spans="1:11" x14ac:dyDescent="0.2">
      <c r="A33" s="72" t="s">
        <v>42</v>
      </c>
      <c r="B33" s="76"/>
      <c r="C33" s="77">
        <f>SazbaDPH2</f>
        <v>0</v>
      </c>
      <c r="D33" s="73" t="s">
        <v>43</v>
      </c>
      <c r="E33" s="50"/>
      <c r="F33" s="245">
        <f>ROUND(PRODUCT(F32,C33/100),1)</f>
        <v>0</v>
      </c>
      <c r="G33" s="246"/>
    </row>
    <row r="34" spans="1:11" s="81" customFormat="1" ht="19.5" customHeight="1" thickBot="1" x14ac:dyDescent="0.3">
      <c r="A34" s="78" t="s">
        <v>44</v>
      </c>
      <c r="B34" s="79"/>
      <c r="C34" s="79"/>
      <c r="D34" s="79"/>
      <c r="E34" s="80"/>
      <c r="F34" s="247">
        <f>CEILING(SUM(F30:F33),IF(SUM(F30:F33)&gt;=0,1,-1))</f>
        <v>0</v>
      </c>
      <c r="G34" s="248"/>
    </row>
    <row r="35" spans="1:11" x14ac:dyDescent="0.2">
      <c r="K35" s="231"/>
    </row>
    <row r="36" spans="1:11" x14ac:dyDescent="0.2">
      <c r="A36" t="s">
        <v>45</v>
      </c>
      <c r="H36" t="s">
        <v>6</v>
      </c>
    </row>
    <row r="37" spans="1:11" ht="14.25" customHeight="1" x14ac:dyDescent="0.2">
      <c r="B37" s="239"/>
      <c r="C37" s="239"/>
      <c r="D37" s="239"/>
      <c r="E37" s="239"/>
      <c r="F37" s="239"/>
      <c r="G37" s="239"/>
      <c r="H37" t="s">
        <v>6</v>
      </c>
    </row>
    <row r="38" spans="1:11" ht="12.75" customHeight="1" x14ac:dyDescent="0.2">
      <c r="A38" s="82"/>
      <c r="B38" s="239"/>
      <c r="C38" s="239"/>
      <c r="D38" s="239"/>
      <c r="E38" s="239"/>
      <c r="F38" s="239"/>
      <c r="G38" s="239"/>
      <c r="H38" t="s">
        <v>6</v>
      </c>
    </row>
    <row r="39" spans="1:11" x14ac:dyDescent="0.2">
      <c r="A39" s="82"/>
      <c r="B39" s="239"/>
      <c r="C39" s="239"/>
      <c r="D39" s="239"/>
      <c r="E39" s="239"/>
      <c r="F39" s="239"/>
      <c r="G39" s="239"/>
      <c r="H39" t="s">
        <v>6</v>
      </c>
    </row>
    <row r="40" spans="1:11" x14ac:dyDescent="0.2">
      <c r="A40" s="82"/>
      <c r="B40" s="239"/>
      <c r="C40" s="239"/>
      <c r="D40" s="239"/>
      <c r="E40" s="239"/>
      <c r="F40" s="239"/>
      <c r="G40" s="239"/>
      <c r="H40" t="s">
        <v>6</v>
      </c>
    </row>
    <row r="41" spans="1:11" x14ac:dyDescent="0.2">
      <c r="A41" s="82"/>
      <c r="B41" s="239"/>
      <c r="C41" s="239"/>
      <c r="D41" s="239"/>
      <c r="E41" s="239"/>
      <c r="F41" s="239"/>
      <c r="G41" s="239"/>
      <c r="H41" t="s">
        <v>6</v>
      </c>
    </row>
    <row r="42" spans="1:11" x14ac:dyDescent="0.2">
      <c r="A42" s="82"/>
      <c r="B42" s="239"/>
      <c r="C42" s="239"/>
      <c r="D42" s="239"/>
      <c r="E42" s="239"/>
      <c r="F42" s="239"/>
      <c r="G42" s="239"/>
      <c r="H42" t="s">
        <v>6</v>
      </c>
    </row>
    <row r="43" spans="1:11" x14ac:dyDescent="0.2">
      <c r="A43" s="82"/>
      <c r="B43" s="239"/>
      <c r="C43" s="239"/>
      <c r="D43" s="239"/>
      <c r="E43" s="239"/>
      <c r="F43" s="239"/>
      <c r="G43" s="239"/>
      <c r="H43" t="s">
        <v>6</v>
      </c>
    </row>
    <row r="44" spans="1:11" x14ac:dyDescent="0.2">
      <c r="A44" s="82"/>
      <c r="B44" s="239"/>
      <c r="C44" s="239"/>
      <c r="D44" s="239"/>
      <c r="E44" s="239"/>
      <c r="F44" s="239"/>
      <c r="G44" s="239"/>
      <c r="H44" t="s">
        <v>6</v>
      </c>
    </row>
    <row r="45" spans="1:11" ht="0.75" customHeight="1" x14ac:dyDescent="0.2">
      <c r="A45" s="82"/>
      <c r="B45" s="239"/>
      <c r="C45" s="239"/>
      <c r="D45" s="239"/>
      <c r="E45" s="239"/>
      <c r="F45" s="239"/>
      <c r="G45" s="239"/>
      <c r="H45" t="s">
        <v>6</v>
      </c>
    </row>
    <row r="46" spans="1:11" x14ac:dyDescent="0.2">
      <c r="B46" s="249"/>
      <c r="C46" s="249"/>
      <c r="D46" s="249"/>
      <c r="E46" s="249"/>
      <c r="F46" s="249"/>
      <c r="G46" s="249"/>
    </row>
    <row r="47" spans="1:11" x14ac:dyDescent="0.2">
      <c r="B47" s="249"/>
      <c r="C47" s="249"/>
      <c r="D47" s="249"/>
      <c r="E47" s="249"/>
      <c r="F47" s="249"/>
      <c r="G47" s="249"/>
    </row>
    <row r="48" spans="1:11" x14ac:dyDescent="0.2">
      <c r="B48" s="249"/>
      <c r="C48" s="249"/>
      <c r="D48" s="249"/>
      <c r="E48" s="249"/>
      <c r="F48" s="249"/>
      <c r="G48" s="249"/>
    </row>
    <row r="49" spans="2:7" x14ac:dyDescent="0.2">
      <c r="B49" s="249"/>
      <c r="C49" s="249"/>
      <c r="D49" s="249"/>
      <c r="E49" s="249"/>
      <c r="F49" s="249"/>
      <c r="G49" s="249"/>
    </row>
    <row r="50" spans="2:7" x14ac:dyDescent="0.2">
      <c r="B50" s="249"/>
      <c r="C50" s="249"/>
      <c r="D50" s="249"/>
      <c r="E50" s="249"/>
      <c r="F50" s="249"/>
      <c r="G50" s="249"/>
    </row>
    <row r="51" spans="2:7" x14ac:dyDescent="0.2">
      <c r="B51" s="249"/>
      <c r="C51" s="249"/>
      <c r="D51" s="249"/>
      <c r="E51" s="249"/>
      <c r="F51" s="249"/>
      <c r="G51" s="249"/>
    </row>
    <row r="52" spans="2:7" x14ac:dyDescent="0.2">
      <c r="B52" s="249"/>
      <c r="C52" s="249"/>
      <c r="D52" s="249"/>
      <c r="E52" s="249"/>
      <c r="F52" s="249"/>
      <c r="G52" s="249"/>
    </row>
    <row r="53" spans="2:7" x14ac:dyDescent="0.2">
      <c r="B53" s="249"/>
      <c r="C53" s="249"/>
      <c r="D53" s="249"/>
      <c r="E53" s="249"/>
      <c r="F53" s="249"/>
      <c r="G53" s="249"/>
    </row>
    <row r="54" spans="2:7" x14ac:dyDescent="0.2">
      <c r="B54" s="249"/>
      <c r="C54" s="249"/>
      <c r="D54" s="249"/>
      <c r="E54" s="249"/>
      <c r="F54" s="249"/>
      <c r="G54" s="249"/>
    </row>
    <row r="55" spans="2:7" x14ac:dyDescent="0.2">
      <c r="B55" s="249"/>
      <c r="C55" s="249"/>
      <c r="D55" s="249"/>
      <c r="E55" s="249"/>
      <c r="F55" s="249"/>
      <c r="G55" s="24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6"/>
  <sheetViews>
    <sheetView workbookViewId="0">
      <selection activeCell="H35" sqref="H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50" t="s">
        <v>46</v>
      </c>
      <c r="B1" s="251"/>
      <c r="C1" s="83" t="str">
        <f>CONCATENATE(cislostavby," ",nazevstavby)</f>
        <v>001 Ing. Kolář</v>
      </c>
      <c r="D1" s="84"/>
      <c r="E1" s="85"/>
      <c r="F1" s="84"/>
      <c r="G1" s="86" t="s">
        <v>47</v>
      </c>
      <c r="H1" s="87">
        <v>2</v>
      </c>
      <c r="I1" s="88"/>
    </row>
    <row r="2" spans="1:57" ht="13.5" thickBot="1" x14ac:dyDescent="0.25">
      <c r="A2" s="252" t="s">
        <v>48</v>
      </c>
      <c r="B2" s="253"/>
      <c r="C2" s="89" t="str">
        <f>CONCATENATE(cisloobjektu," ",nazevobjektu)</f>
        <v>003 Elpis Brno - cvičný byt pro vzdělávání</v>
      </c>
      <c r="D2" s="90"/>
      <c r="E2" s="91"/>
      <c r="F2" s="90"/>
      <c r="G2" s="254" t="s">
        <v>70</v>
      </c>
      <c r="H2" s="255"/>
      <c r="I2" s="256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49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50</v>
      </c>
      <c r="C6" s="95"/>
      <c r="D6" s="96"/>
      <c r="E6" s="97" t="s">
        <v>51</v>
      </c>
      <c r="F6" s="98" t="s">
        <v>52</v>
      </c>
      <c r="G6" s="98" t="s">
        <v>53</v>
      </c>
      <c r="H6" s="98" t="s">
        <v>54</v>
      </c>
      <c r="I6" s="99" t="s">
        <v>30</v>
      </c>
    </row>
    <row r="7" spans="1:57" x14ac:dyDescent="0.2">
      <c r="A7" s="165" t="s">
        <v>72</v>
      </c>
      <c r="B7" s="100" t="str">
        <f>Položky!C7</f>
        <v>Lešení a stavební výtahy</v>
      </c>
      <c r="C7" s="55"/>
      <c r="D7" s="101"/>
      <c r="E7" s="166">
        <f>Položky!G9</f>
        <v>0</v>
      </c>
      <c r="F7" s="167">
        <v>0</v>
      </c>
      <c r="G7" s="167">
        <v>0</v>
      </c>
      <c r="H7" s="167">
        <v>0</v>
      </c>
      <c r="I7" s="168">
        <v>0</v>
      </c>
    </row>
    <row r="8" spans="1:57" x14ac:dyDescent="0.2">
      <c r="A8" s="165" t="str">
        <f>Položky!B10</f>
        <v>721</v>
      </c>
      <c r="B8" s="100" t="str">
        <f>Položky!C10</f>
        <v>Vnitřní kanalizace</v>
      </c>
      <c r="C8" s="55"/>
      <c r="D8" s="101"/>
      <c r="E8" s="166">
        <v>0</v>
      </c>
      <c r="F8" s="167">
        <f>Položky!G27</f>
        <v>0</v>
      </c>
      <c r="G8" s="167">
        <v>0</v>
      </c>
      <c r="H8" s="167">
        <v>0</v>
      </c>
      <c r="I8" s="168">
        <v>0</v>
      </c>
    </row>
    <row r="9" spans="1:57" x14ac:dyDescent="0.2">
      <c r="A9" s="165" t="str">
        <f>Položky!B28</f>
        <v>722</v>
      </c>
      <c r="B9" s="100" t="str">
        <f>Položky!C28</f>
        <v>Vnitřní vodovod</v>
      </c>
      <c r="C9" s="55"/>
      <c r="D9" s="101"/>
      <c r="E9" s="166">
        <v>0</v>
      </c>
      <c r="F9" s="167">
        <f>Položky!G51</f>
        <v>0</v>
      </c>
      <c r="G9" s="167">
        <v>0</v>
      </c>
      <c r="H9" s="167">
        <v>0</v>
      </c>
      <c r="I9" s="168">
        <v>0</v>
      </c>
    </row>
    <row r="10" spans="1:57" x14ac:dyDescent="0.2">
      <c r="A10" s="165" t="str">
        <f>Položky!B52</f>
        <v>725</v>
      </c>
      <c r="B10" s="100" t="str">
        <f>Položky!C52</f>
        <v>Zařizovací předměty</v>
      </c>
      <c r="C10" s="55"/>
      <c r="D10" s="101"/>
      <c r="E10" s="166">
        <v>0</v>
      </c>
      <c r="F10" s="167">
        <f>Položky!G85</f>
        <v>0</v>
      </c>
      <c r="G10" s="167">
        <v>0</v>
      </c>
      <c r="H10" s="167">
        <v>0</v>
      </c>
      <c r="I10" s="168">
        <v>0</v>
      </c>
    </row>
    <row r="11" spans="1:57" ht="13.5" thickBot="1" x14ac:dyDescent="0.25">
      <c r="A11" s="165" t="s">
        <v>205</v>
      </c>
      <c r="B11" s="100" t="str">
        <f>Položky!C86</f>
        <v>Přesuny suti a vybouraných hmot</v>
      </c>
      <c r="C11" s="55"/>
      <c r="D11" s="101"/>
      <c r="E11" s="166">
        <f>Položky!G94</f>
        <v>0</v>
      </c>
      <c r="F11" s="167">
        <v>0</v>
      </c>
      <c r="G11" s="167">
        <v>0</v>
      </c>
      <c r="H11" s="167">
        <v>0</v>
      </c>
      <c r="I11" s="168">
        <v>0</v>
      </c>
    </row>
    <row r="12" spans="1:57" s="108" customFormat="1" ht="13.5" thickBot="1" x14ac:dyDescent="0.25">
      <c r="A12" s="102"/>
      <c r="B12" s="103" t="s">
        <v>55</v>
      </c>
      <c r="C12" s="103"/>
      <c r="D12" s="104"/>
      <c r="E12" s="105">
        <f>SUM(E7:E11)</f>
        <v>0</v>
      </c>
      <c r="F12" s="106">
        <f>SUM(F7:F11)</f>
        <v>0</v>
      </c>
      <c r="G12" s="106">
        <f>SUM(G7:G11)</f>
        <v>0</v>
      </c>
      <c r="H12" s="106">
        <f>SUM(H7:H11)</f>
        <v>0</v>
      </c>
      <c r="I12" s="107">
        <f>SUM(I7:I11)</f>
        <v>0</v>
      </c>
    </row>
    <row r="13" spans="1:57" x14ac:dyDescent="0.2">
      <c r="A13" s="55"/>
      <c r="B13" s="55"/>
      <c r="C13" s="55"/>
      <c r="D13" s="55"/>
      <c r="E13" s="55"/>
      <c r="F13" s="55"/>
      <c r="G13" s="55"/>
      <c r="H13" s="55"/>
      <c r="I13" s="55"/>
    </row>
    <row r="14" spans="1:57" ht="19.5" customHeight="1" x14ac:dyDescent="0.25">
      <c r="A14" s="93"/>
      <c r="B14" s="93"/>
      <c r="C14" s="93"/>
      <c r="D14" s="93"/>
      <c r="E14" s="93"/>
      <c r="F14" s="93"/>
      <c r="G14" s="109"/>
      <c r="H14" s="93"/>
      <c r="I14" s="93"/>
      <c r="BA14" s="30"/>
      <c r="BB14" s="30"/>
      <c r="BC14" s="30"/>
      <c r="BD14" s="30"/>
      <c r="BE14" s="30"/>
    </row>
    <row r="15" spans="1:57" ht="13.5" thickBot="1" x14ac:dyDescent="0.25">
      <c r="A15" s="55"/>
      <c r="B15" s="55"/>
      <c r="C15" s="55"/>
      <c r="D15" s="55"/>
      <c r="E15" s="55"/>
      <c r="F15" s="55"/>
      <c r="G15" s="55"/>
      <c r="H15" s="55"/>
      <c r="I15" s="55"/>
    </row>
    <row r="16" spans="1:57" x14ac:dyDescent="0.2">
      <c r="A16" s="60"/>
      <c r="B16" s="61"/>
      <c r="C16" s="61"/>
      <c r="D16" s="110"/>
      <c r="E16" s="111"/>
      <c r="F16" s="112"/>
      <c r="G16" s="113"/>
      <c r="H16" s="114"/>
      <c r="I16" s="115"/>
    </row>
    <row r="17" spans="1:53" x14ac:dyDescent="0.2">
      <c r="A17" s="53"/>
      <c r="B17" s="44"/>
      <c r="C17" s="44"/>
      <c r="D17" s="116"/>
      <c r="E17" s="117"/>
      <c r="F17" s="118"/>
      <c r="G17" s="119"/>
      <c r="H17" s="120"/>
      <c r="I17" s="121"/>
      <c r="BA17">
        <v>0</v>
      </c>
    </row>
    <row r="18" spans="1:53" x14ac:dyDescent="0.2">
      <c r="A18" s="53"/>
      <c r="B18" s="44"/>
      <c r="C18" s="44"/>
      <c r="D18" s="116"/>
      <c r="E18" s="117"/>
      <c r="F18" s="118"/>
      <c r="G18" s="119"/>
      <c r="H18" s="120"/>
      <c r="I18" s="121"/>
      <c r="BA18">
        <v>0</v>
      </c>
    </row>
    <row r="19" spans="1:53" x14ac:dyDescent="0.2">
      <c r="A19" s="53"/>
      <c r="B19" s="44"/>
      <c r="C19" s="44"/>
      <c r="D19" s="116"/>
      <c r="E19" s="117"/>
      <c r="F19" s="118"/>
      <c r="G19" s="119"/>
      <c r="H19" s="120"/>
      <c r="I19" s="121"/>
      <c r="BA19">
        <v>0</v>
      </c>
    </row>
    <row r="20" spans="1:53" x14ac:dyDescent="0.2">
      <c r="A20" s="53"/>
      <c r="B20" s="44"/>
      <c r="C20" s="44"/>
      <c r="D20" s="116"/>
      <c r="E20" s="117"/>
      <c r="F20" s="118"/>
      <c r="G20" s="119"/>
      <c r="H20" s="120"/>
      <c r="I20" s="121"/>
      <c r="BA20">
        <v>0</v>
      </c>
    </row>
    <row r="21" spans="1:53" x14ac:dyDescent="0.2">
      <c r="A21" s="53"/>
      <c r="B21" s="44"/>
      <c r="C21" s="44"/>
      <c r="D21" s="116"/>
      <c r="E21" s="117"/>
      <c r="F21" s="118"/>
      <c r="G21" s="119"/>
      <c r="H21" s="120"/>
      <c r="I21" s="121"/>
      <c r="BA21">
        <v>1</v>
      </c>
    </row>
    <row r="22" spans="1:53" x14ac:dyDescent="0.2">
      <c r="A22" s="53"/>
      <c r="B22" s="44"/>
      <c r="C22" s="44"/>
      <c r="D22" s="116"/>
      <c r="E22" s="117"/>
      <c r="F22" s="118"/>
      <c r="G22" s="119"/>
      <c r="H22" s="120"/>
      <c r="I22" s="121"/>
      <c r="BA22">
        <v>1</v>
      </c>
    </row>
    <row r="23" spans="1:53" x14ac:dyDescent="0.2">
      <c r="A23" s="53"/>
      <c r="B23" s="44"/>
      <c r="C23" s="44"/>
      <c r="D23" s="116"/>
      <c r="E23" s="117"/>
      <c r="F23" s="118"/>
      <c r="G23" s="119"/>
      <c r="H23" s="120"/>
      <c r="I23" s="121"/>
      <c r="BA23">
        <v>2</v>
      </c>
    </row>
    <row r="24" spans="1:53" x14ac:dyDescent="0.2">
      <c r="A24" s="53"/>
      <c r="B24" s="44"/>
      <c r="C24" s="44"/>
      <c r="D24" s="116"/>
      <c r="E24" s="117"/>
      <c r="F24" s="118"/>
      <c r="G24" s="119"/>
      <c r="H24" s="120"/>
      <c r="I24" s="121"/>
      <c r="BA24">
        <v>2</v>
      </c>
    </row>
    <row r="25" spans="1:53" ht="13.5" thickBot="1" x14ac:dyDescent="0.25">
      <c r="A25" s="122"/>
      <c r="B25" s="123"/>
      <c r="C25" s="124"/>
      <c r="D25" s="125"/>
      <c r="E25" s="126"/>
      <c r="F25" s="127"/>
      <c r="G25" s="127"/>
      <c r="H25" s="257"/>
      <c r="I25" s="258"/>
    </row>
    <row r="27" spans="1:53" x14ac:dyDescent="0.2">
      <c r="B27" s="108"/>
      <c r="F27" s="128"/>
      <c r="G27" s="129"/>
      <c r="H27" s="129"/>
      <c r="I27" s="130"/>
    </row>
    <row r="28" spans="1:53" x14ac:dyDescent="0.2"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J146"/>
  <sheetViews>
    <sheetView showGridLines="0" showZeros="0" zoomScale="115" zoomScaleNormal="115" workbookViewId="0">
      <selection activeCell="J16" sqref="J16"/>
    </sheetView>
  </sheetViews>
  <sheetFormatPr defaultColWidth="9.140625" defaultRowHeight="12.75" outlineLevelRow="1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61" customWidth="1"/>
    <col min="6" max="6" width="9.85546875" style="131" customWidth="1"/>
    <col min="7" max="7" width="13.85546875" style="131" customWidth="1"/>
    <col min="8" max="16384" width="9.140625" style="131"/>
  </cols>
  <sheetData>
    <row r="1" spans="1:7" ht="15.75" x14ac:dyDescent="0.25">
      <c r="A1" s="259" t="s">
        <v>56</v>
      </c>
      <c r="B1" s="259"/>
      <c r="C1" s="259"/>
      <c r="D1" s="259"/>
      <c r="E1" s="259"/>
      <c r="F1" s="259"/>
      <c r="G1" s="259"/>
    </row>
    <row r="2" spans="1:7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7" ht="13.5" thickTop="1" x14ac:dyDescent="0.2">
      <c r="A3" s="250" t="s">
        <v>46</v>
      </c>
      <c r="B3" s="251"/>
      <c r="C3" s="83" t="str">
        <f>CONCATENATE(cislostavby," ",nazevstavby)</f>
        <v>001 Ing. Kolář</v>
      </c>
      <c r="D3" s="84"/>
      <c r="E3" s="136" t="s">
        <v>57</v>
      </c>
      <c r="F3" s="137">
        <f>Rekapitulace!H1</f>
        <v>2</v>
      </c>
      <c r="G3" s="138"/>
    </row>
    <row r="4" spans="1:7" ht="13.5" thickBot="1" x14ac:dyDescent="0.25">
      <c r="A4" s="260" t="s">
        <v>48</v>
      </c>
      <c r="B4" s="253"/>
      <c r="C4" s="89" t="str">
        <f>CONCATENATE(cisloobjektu," ",nazevobjektu)</f>
        <v>003 Elpis Brno - cvičný byt pro vzdělávání</v>
      </c>
      <c r="D4" s="90"/>
      <c r="E4" s="261" t="str">
        <f>Rekapitulace!G2</f>
        <v>ZTI</v>
      </c>
      <c r="F4" s="262"/>
      <c r="G4" s="263"/>
    </row>
    <row r="5" spans="1:7" ht="13.5" thickTop="1" x14ac:dyDescent="0.2">
      <c r="A5" s="139"/>
      <c r="B5" s="132"/>
      <c r="C5" s="132"/>
      <c r="D5" s="132"/>
      <c r="E5" s="140"/>
      <c r="F5" s="132"/>
      <c r="G5" s="132"/>
    </row>
    <row r="6" spans="1:7" x14ac:dyDescent="0.2">
      <c r="A6" s="141" t="s">
        <v>58</v>
      </c>
      <c r="B6" s="142" t="s">
        <v>59</v>
      </c>
      <c r="C6" s="142" t="s">
        <v>60</v>
      </c>
      <c r="D6" s="142" t="s">
        <v>61</v>
      </c>
      <c r="E6" s="142" t="s">
        <v>62</v>
      </c>
      <c r="F6" s="142" t="s">
        <v>63</v>
      </c>
      <c r="G6" s="143" t="s">
        <v>64</v>
      </c>
    </row>
    <row r="7" spans="1:7" x14ac:dyDescent="0.2">
      <c r="A7" s="144" t="s">
        <v>65</v>
      </c>
      <c r="B7" s="145" t="s">
        <v>72</v>
      </c>
      <c r="C7" s="146" t="s">
        <v>73</v>
      </c>
      <c r="D7" s="147"/>
      <c r="E7" s="148"/>
      <c r="F7" s="148"/>
      <c r="G7" s="149"/>
    </row>
    <row r="8" spans="1:7" x14ac:dyDescent="0.2">
      <c r="A8" s="180">
        <v>1</v>
      </c>
      <c r="B8" s="183" t="s">
        <v>74</v>
      </c>
      <c r="C8" s="184" t="s">
        <v>75</v>
      </c>
      <c r="D8" s="224" t="s">
        <v>76</v>
      </c>
      <c r="E8" s="213">
        <v>50</v>
      </c>
      <c r="F8" s="207"/>
      <c r="G8" s="208">
        <f>E8*F8</f>
        <v>0</v>
      </c>
    </row>
    <row r="9" spans="1:7" x14ac:dyDescent="0.2">
      <c r="A9" s="153"/>
      <c r="B9" s="154" t="s">
        <v>66</v>
      </c>
      <c r="C9" s="155" t="str">
        <f>CONCATENATE(B7," ",C7)</f>
        <v>94 Lešení a stavební výtahy</v>
      </c>
      <c r="D9" s="228"/>
      <c r="E9" s="157"/>
      <c r="F9" s="158"/>
      <c r="G9" s="159">
        <f>SUM(G7:G8)</f>
        <v>0</v>
      </c>
    </row>
    <row r="10" spans="1:7" x14ac:dyDescent="0.2">
      <c r="A10" s="144" t="s">
        <v>65</v>
      </c>
      <c r="B10" s="145" t="s">
        <v>77</v>
      </c>
      <c r="C10" s="186" t="s">
        <v>78</v>
      </c>
      <c r="D10" s="229"/>
      <c r="E10" s="192"/>
      <c r="F10" s="140"/>
      <c r="G10" s="187"/>
    </row>
    <row r="11" spans="1:7" ht="22.5" x14ac:dyDescent="0.2">
      <c r="A11" s="180">
        <v>2</v>
      </c>
      <c r="B11" s="181" t="s">
        <v>136</v>
      </c>
      <c r="C11" s="182" t="s">
        <v>135</v>
      </c>
      <c r="D11" s="224" t="s">
        <v>80</v>
      </c>
      <c r="E11" s="213">
        <v>2.5</v>
      </c>
      <c r="F11" s="207"/>
      <c r="G11" s="208">
        <f t="shared" ref="G11:G26" si="0">E11*F11</f>
        <v>0</v>
      </c>
    </row>
    <row r="12" spans="1:7" ht="22.5" x14ac:dyDescent="0.2">
      <c r="A12" s="180">
        <v>3</v>
      </c>
      <c r="B12" s="181" t="s">
        <v>139</v>
      </c>
      <c r="C12" s="182" t="s">
        <v>140</v>
      </c>
      <c r="D12" s="224" t="s">
        <v>76</v>
      </c>
      <c r="E12" s="213">
        <v>0.28000000000000003</v>
      </c>
      <c r="F12" s="207"/>
      <c r="G12" s="208">
        <f t="shared" si="0"/>
        <v>0</v>
      </c>
    </row>
    <row r="13" spans="1:7" x14ac:dyDescent="0.2">
      <c r="A13" s="174"/>
      <c r="B13" s="175"/>
      <c r="C13" s="176" t="s">
        <v>141</v>
      </c>
      <c r="D13" s="225"/>
      <c r="E13" s="211"/>
      <c r="F13" s="211"/>
      <c r="G13" s="212">
        <f t="shared" si="0"/>
        <v>0</v>
      </c>
    </row>
    <row r="14" spans="1:7" x14ac:dyDescent="0.2">
      <c r="A14" s="174"/>
      <c r="B14" s="175"/>
      <c r="C14" s="223" t="s">
        <v>142</v>
      </c>
      <c r="D14" s="226"/>
      <c r="E14" s="211"/>
      <c r="F14" s="211"/>
      <c r="G14" s="212">
        <f t="shared" si="0"/>
        <v>0</v>
      </c>
    </row>
    <row r="15" spans="1:7" ht="22.5" x14ac:dyDescent="0.2">
      <c r="A15" s="180">
        <v>4</v>
      </c>
      <c r="B15" s="181" t="s">
        <v>136</v>
      </c>
      <c r="C15" s="182" t="s">
        <v>147</v>
      </c>
      <c r="D15" s="224" t="s">
        <v>71</v>
      </c>
      <c r="E15" s="213">
        <v>3</v>
      </c>
      <c r="F15" s="207"/>
      <c r="G15" s="208">
        <f t="shared" ref="G15" si="1">E15*F15</f>
        <v>0</v>
      </c>
    </row>
    <row r="16" spans="1:7" ht="22.5" x14ac:dyDescent="0.2">
      <c r="A16" s="180">
        <v>5</v>
      </c>
      <c r="B16" s="181" t="s">
        <v>79</v>
      </c>
      <c r="C16" s="182" t="s">
        <v>131</v>
      </c>
      <c r="D16" s="224" t="s">
        <v>80</v>
      </c>
      <c r="E16" s="213">
        <v>14</v>
      </c>
      <c r="F16" s="207"/>
      <c r="G16" s="208">
        <f t="shared" si="0"/>
        <v>0</v>
      </c>
    </row>
    <row r="17" spans="1:7" x14ac:dyDescent="0.2">
      <c r="A17" s="174"/>
      <c r="B17" s="175"/>
      <c r="C17" s="179" t="s">
        <v>132</v>
      </c>
      <c r="D17" s="225"/>
      <c r="E17" s="211"/>
      <c r="F17" s="211"/>
      <c r="G17" s="212">
        <f t="shared" si="0"/>
        <v>0</v>
      </c>
    </row>
    <row r="18" spans="1:7" ht="22.5" x14ac:dyDescent="0.2">
      <c r="A18" s="180">
        <v>6</v>
      </c>
      <c r="B18" s="181" t="s">
        <v>81</v>
      </c>
      <c r="C18" s="182" t="s">
        <v>133</v>
      </c>
      <c r="D18" s="224" t="s">
        <v>80</v>
      </c>
      <c r="E18" s="235">
        <v>8</v>
      </c>
      <c r="F18" s="207"/>
      <c r="G18" s="208">
        <f t="shared" si="0"/>
        <v>0</v>
      </c>
    </row>
    <row r="19" spans="1:7" x14ac:dyDescent="0.2">
      <c r="A19" s="174"/>
      <c r="B19" s="185"/>
      <c r="C19" s="179" t="s">
        <v>132</v>
      </c>
      <c r="D19" s="225"/>
      <c r="E19" s="211"/>
      <c r="F19" s="211"/>
      <c r="G19" s="212">
        <f t="shared" si="0"/>
        <v>0</v>
      </c>
    </row>
    <row r="20" spans="1:7" x14ac:dyDescent="0.2">
      <c r="A20" s="180">
        <v>7</v>
      </c>
      <c r="B20" s="183" t="s">
        <v>82</v>
      </c>
      <c r="C20" s="184" t="s">
        <v>83</v>
      </c>
      <c r="D20" s="224" t="s">
        <v>80</v>
      </c>
      <c r="E20" s="213">
        <v>2.2999999999999998</v>
      </c>
      <c r="F20" s="207"/>
      <c r="G20" s="208">
        <f t="shared" si="0"/>
        <v>0</v>
      </c>
    </row>
    <row r="21" spans="1:7" x14ac:dyDescent="0.2">
      <c r="A21" s="177"/>
      <c r="B21" s="178"/>
      <c r="C21" s="223" t="s">
        <v>134</v>
      </c>
      <c r="D21" s="226"/>
      <c r="E21" s="218">
        <v>2.2999999999999998</v>
      </c>
      <c r="F21" s="219"/>
      <c r="G21" s="212">
        <f t="shared" si="0"/>
        <v>0</v>
      </c>
    </row>
    <row r="22" spans="1:7" ht="45" x14ac:dyDescent="0.2">
      <c r="A22" s="171">
        <v>8</v>
      </c>
      <c r="B22" s="181" t="s">
        <v>137</v>
      </c>
      <c r="C22" s="182" t="s">
        <v>138</v>
      </c>
      <c r="D22" s="205" t="s">
        <v>71</v>
      </c>
      <c r="E22" s="213">
        <v>1</v>
      </c>
      <c r="F22" s="207"/>
      <c r="G22" s="208">
        <f t="shared" si="0"/>
        <v>0</v>
      </c>
    </row>
    <row r="23" spans="1:7" x14ac:dyDescent="0.2">
      <c r="A23" s="180">
        <v>9</v>
      </c>
      <c r="B23" s="183" t="s">
        <v>84</v>
      </c>
      <c r="C23" s="184" t="s">
        <v>85</v>
      </c>
      <c r="D23" s="224" t="s">
        <v>80</v>
      </c>
      <c r="E23" s="235">
        <v>24.3</v>
      </c>
      <c r="F23" s="207"/>
      <c r="G23" s="208">
        <f t="shared" si="0"/>
        <v>0</v>
      </c>
    </row>
    <row r="24" spans="1:7" x14ac:dyDescent="0.2">
      <c r="A24" s="177"/>
      <c r="B24" s="178"/>
      <c r="C24" s="227" t="s">
        <v>216</v>
      </c>
      <c r="D24" s="226"/>
      <c r="E24" s="221">
        <v>24.3</v>
      </c>
      <c r="F24" s="222"/>
      <c r="G24" s="212">
        <f t="shared" si="0"/>
        <v>0</v>
      </c>
    </row>
    <row r="25" spans="1:7" x14ac:dyDescent="0.2">
      <c r="A25" s="180">
        <v>10</v>
      </c>
      <c r="B25" s="169" t="s">
        <v>143</v>
      </c>
      <c r="C25" s="170" t="s">
        <v>144</v>
      </c>
      <c r="D25" s="224" t="s">
        <v>86</v>
      </c>
      <c r="E25" s="213">
        <v>20</v>
      </c>
      <c r="F25" s="207"/>
      <c r="G25" s="208">
        <f t="shared" si="0"/>
        <v>0</v>
      </c>
    </row>
    <row r="26" spans="1:7" x14ac:dyDescent="0.2">
      <c r="A26" s="180">
        <v>11</v>
      </c>
      <c r="B26" s="172" t="s">
        <v>186</v>
      </c>
      <c r="C26" s="173" t="s">
        <v>187</v>
      </c>
      <c r="D26" s="195" t="s">
        <v>130</v>
      </c>
      <c r="E26" s="196">
        <v>0.85</v>
      </c>
      <c r="F26" s="207"/>
      <c r="G26" s="208">
        <f t="shared" si="0"/>
        <v>0</v>
      </c>
    </row>
    <row r="27" spans="1:7" x14ac:dyDescent="0.2">
      <c r="A27" s="153"/>
      <c r="B27" s="154" t="s">
        <v>66</v>
      </c>
      <c r="C27" s="155" t="str">
        <f>CONCATENATE(B10," ",C10)</f>
        <v>721 Vnitřní kanalizace</v>
      </c>
      <c r="D27" s="156"/>
      <c r="E27" s="157"/>
      <c r="F27" s="158"/>
      <c r="G27" s="159">
        <f>SUM(G10:G26)</f>
        <v>0</v>
      </c>
    </row>
    <row r="28" spans="1:7" x14ac:dyDescent="0.2">
      <c r="A28" s="144" t="s">
        <v>65</v>
      </c>
      <c r="B28" s="145" t="s">
        <v>87</v>
      </c>
      <c r="C28" s="146" t="s">
        <v>88</v>
      </c>
      <c r="D28" s="147"/>
      <c r="E28" s="193"/>
      <c r="F28" s="148"/>
      <c r="G28" s="149"/>
    </row>
    <row r="29" spans="1:7" ht="22.5" x14ac:dyDescent="0.2">
      <c r="A29" s="180">
        <v>12</v>
      </c>
      <c r="B29" s="181" t="s">
        <v>136</v>
      </c>
      <c r="C29" s="182" t="s">
        <v>145</v>
      </c>
      <c r="D29" s="224" t="s">
        <v>80</v>
      </c>
      <c r="E29" s="213">
        <v>8</v>
      </c>
      <c r="F29" s="207"/>
      <c r="G29" s="208">
        <f t="shared" ref="G29:G40" si="2">E29*F29</f>
        <v>0</v>
      </c>
    </row>
    <row r="30" spans="1:7" ht="22.5" x14ac:dyDescent="0.2">
      <c r="A30" s="180">
        <v>13</v>
      </c>
      <c r="B30" s="181" t="s">
        <v>139</v>
      </c>
      <c r="C30" s="182" t="s">
        <v>140</v>
      </c>
      <c r="D30" s="224" t="s">
        <v>76</v>
      </c>
      <c r="E30" s="213">
        <v>0.88</v>
      </c>
      <c r="F30" s="207"/>
      <c r="G30" s="208">
        <f t="shared" si="2"/>
        <v>0</v>
      </c>
    </row>
    <row r="31" spans="1:7" x14ac:dyDescent="0.2">
      <c r="A31" s="174"/>
      <c r="B31" s="175"/>
      <c r="C31" s="176" t="s">
        <v>141</v>
      </c>
      <c r="D31" s="225"/>
      <c r="E31" s="211"/>
      <c r="F31" s="211"/>
      <c r="G31" s="212"/>
    </row>
    <row r="32" spans="1:7" x14ac:dyDescent="0.2">
      <c r="A32" s="174"/>
      <c r="B32" s="175"/>
      <c r="C32" s="223" t="s">
        <v>146</v>
      </c>
      <c r="D32" s="226"/>
      <c r="E32" s="211"/>
      <c r="F32" s="211"/>
      <c r="G32" s="212"/>
    </row>
    <row r="33" spans="1:7" x14ac:dyDescent="0.2">
      <c r="A33" s="180">
        <v>14</v>
      </c>
      <c r="B33" s="183" t="s">
        <v>89</v>
      </c>
      <c r="C33" s="184" t="s">
        <v>149</v>
      </c>
      <c r="D33" s="224" t="s">
        <v>80</v>
      </c>
      <c r="E33" s="235">
        <v>40</v>
      </c>
      <c r="F33" s="207"/>
      <c r="G33" s="208">
        <f t="shared" si="2"/>
        <v>0</v>
      </c>
    </row>
    <row r="34" spans="1:7" x14ac:dyDescent="0.2">
      <c r="A34" s="174"/>
      <c r="B34" s="185"/>
      <c r="C34" s="191" t="s">
        <v>148</v>
      </c>
      <c r="D34" s="215"/>
      <c r="E34" s="214"/>
      <c r="F34" s="215"/>
      <c r="G34" s="215"/>
    </row>
    <row r="35" spans="1:7" x14ac:dyDescent="0.2">
      <c r="A35" s="180">
        <v>15</v>
      </c>
      <c r="B35" s="183" t="s">
        <v>90</v>
      </c>
      <c r="C35" s="184" t="s">
        <v>150</v>
      </c>
      <c r="D35" s="224" t="s">
        <v>80</v>
      </c>
      <c r="E35" s="213">
        <v>4</v>
      </c>
      <c r="F35" s="207"/>
      <c r="G35" s="208">
        <f t="shared" si="2"/>
        <v>0</v>
      </c>
    </row>
    <row r="36" spans="1:7" x14ac:dyDescent="0.2">
      <c r="A36" s="174"/>
      <c r="B36" s="185"/>
      <c r="C36" s="190" t="s">
        <v>148</v>
      </c>
      <c r="D36" s="217"/>
      <c r="E36" s="216"/>
      <c r="F36" s="217"/>
      <c r="G36" s="212">
        <f t="shared" si="2"/>
        <v>0</v>
      </c>
    </row>
    <row r="37" spans="1:7" x14ac:dyDescent="0.2">
      <c r="A37" s="180">
        <v>16</v>
      </c>
      <c r="B37" s="181" t="s">
        <v>151</v>
      </c>
      <c r="C37" s="182" t="s">
        <v>152</v>
      </c>
      <c r="D37" s="205" t="s">
        <v>71</v>
      </c>
      <c r="E37" s="213">
        <v>19</v>
      </c>
      <c r="F37" s="207"/>
      <c r="G37" s="208">
        <f t="shared" si="2"/>
        <v>0</v>
      </c>
    </row>
    <row r="38" spans="1:7" x14ac:dyDescent="0.2">
      <c r="A38" s="180">
        <v>17</v>
      </c>
      <c r="B38" s="181" t="s">
        <v>153</v>
      </c>
      <c r="C38" s="182" t="s">
        <v>154</v>
      </c>
      <c r="D38" s="205" t="s">
        <v>71</v>
      </c>
      <c r="E38" s="213">
        <v>1</v>
      </c>
      <c r="F38" s="207"/>
      <c r="G38" s="208">
        <f t="shared" si="2"/>
        <v>0</v>
      </c>
    </row>
    <row r="39" spans="1:7" ht="22.5" x14ac:dyDescent="0.2">
      <c r="A39" s="180">
        <v>18</v>
      </c>
      <c r="B39" s="181" t="s">
        <v>153</v>
      </c>
      <c r="C39" s="182" t="s">
        <v>164</v>
      </c>
      <c r="D39" s="205" t="s">
        <v>71</v>
      </c>
      <c r="E39" s="213">
        <v>3</v>
      </c>
      <c r="F39" s="207"/>
      <c r="G39" s="208">
        <f t="shared" si="2"/>
        <v>0</v>
      </c>
    </row>
    <row r="40" spans="1:7" ht="22.5" x14ac:dyDescent="0.2">
      <c r="A40" s="180">
        <v>19</v>
      </c>
      <c r="B40" s="183" t="s">
        <v>91</v>
      </c>
      <c r="C40" s="182" t="s">
        <v>155</v>
      </c>
      <c r="D40" s="224" t="s">
        <v>80</v>
      </c>
      <c r="E40" s="235">
        <v>44</v>
      </c>
      <c r="F40" s="207"/>
      <c r="G40" s="208">
        <f t="shared" si="2"/>
        <v>0</v>
      </c>
    </row>
    <row r="41" spans="1:7" x14ac:dyDescent="0.2">
      <c r="A41" s="177"/>
      <c r="B41" s="178"/>
      <c r="C41" s="223" t="s">
        <v>215</v>
      </c>
      <c r="D41" s="226"/>
      <c r="E41" s="218">
        <v>40</v>
      </c>
      <c r="F41" s="219"/>
      <c r="G41" s="220"/>
    </row>
    <row r="42" spans="1:7" x14ac:dyDescent="0.2">
      <c r="A42" s="180">
        <v>20</v>
      </c>
      <c r="B42" s="183" t="s">
        <v>92</v>
      </c>
      <c r="C42" s="184" t="s">
        <v>93</v>
      </c>
      <c r="D42" s="224" t="s">
        <v>80</v>
      </c>
      <c r="E42" s="235">
        <v>44</v>
      </c>
      <c r="F42" s="207"/>
      <c r="G42" s="208">
        <f t="shared" ref="G42" si="3">E42*F42</f>
        <v>0</v>
      </c>
    </row>
    <row r="43" spans="1:7" x14ac:dyDescent="0.2">
      <c r="A43" s="177"/>
      <c r="B43" s="178"/>
      <c r="C43" s="223" t="s">
        <v>215</v>
      </c>
      <c r="D43" s="226"/>
      <c r="E43" s="218">
        <v>40</v>
      </c>
      <c r="F43" s="219"/>
      <c r="G43" s="220"/>
    </row>
    <row r="44" spans="1:7" x14ac:dyDescent="0.2">
      <c r="A44" s="180">
        <v>21</v>
      </c>
      <c r="B44" s="183" t="s">
        <v>94</v>
      </c>
      <c r="C44" s="184" t="s">
        <v>95</v>
      </c>
      <c r="D44" s="224" t="s">
        <v>80</v>
      </c>
      <c r="E44" s="235">
        <v>44</v>
      </c>
      <c r="F44" s="207"/>
      <c r="G44" s="208">
        <f>E44*F44</f>
        <v>0</v>
      </c>
    </row>
    <row r="45" spans="1:7" x14ac:dyDescent="0.2">
      <c r="A45" s="177"/>
      <c r="B45" s="178"/>
      <c r="C45" s="223" t="s">
        <v>215</v>
      </c>
      <c r="D45" s="226"/>
      <c r="E45" s="218">
        <v>40</v>
      </c>
      <c r="F45" s="219"/>
      <c r="G45" s="220"/>
    </row>
    <row r="46" spans="1:7" ht="45" x14ac:dyDescent="0.2">
      <c r="A46" s="180">
        <v>22</v>
      </c>
      <c r="B46" s="181" t="s">
        <v>156</v>
      </c>
      <c r="C46" s="182" t="s">
        <v>157</v>
      </c>
      <c r="D46" s="205" t="s">
        <v>80</v>
      </c>
      <c r="E46" s="235">
        <v>20</v>
      </c>
      <c r="F46" s="207"/>
      <c r="G46" s="208">
        <f>E46*F46</f>
        <v>0</v>
      </c>
    </row>
    <row r="47" spans="1:7" ht="45" x14ac:dyDescent="0.2">
      <c r="A47" s="180">
        <v>23</v>
      </c>
      <c r="B47" s="181" t="s">
        <v>158</v>
      </c>
      <c r="C47" s="182" t="s">
        <v>159</v>
      </c>
      <c r="D47" s="205" t="s">
        <v>80</v>
      </c>
      <c r="E47" s="235">
        <v>20</v>
      </c>
      <c r="F47" s="207"/>
      <c r="G47" s="208">
        <f t="shared" ref="G47:G49" si="4">E47*F47</f>
        <v>0</v>
      </c>
    </row>
    <row r="48" spans="1:7" ht="45" x14ac:dyDescent="0.2">
      <c r="A48" s="180">
        <v>24</v>
      </c>
      <c r="B48" s="181" t="s">
        <v>160</v>
      </c>
      <c r="C48" s="182" t="s">
        <v>161</v>
      </c>
      <c r="D48" s="205" t="s">
        <v>80</v>
      </c>
      <c r="E48" s="213">
        <v>4</v>
      </c>
      <c r="F48" s="207"/>
      <c r="G48" s="208">
        <f t="shared" si="4"/>
        <v>0</v>
      </c>
    </row>
    <row r="49" spans="1:7" ht="22.5" x14ac:dyDescent="0.2">
      <c r="A49" s="180">
        <v>25</v>
      </c>
      <c r="B49" s="181" t="s">
        <v>162</v>
      </c>
      <c r="C49" s="182" t="s">
        <v>163</v>
      </c>
      <c r="D49" s="205" t="s">
        <v>71</v>
      </c>
      <c r="E49" s="213">
        <v>300</v>
      </c>
      <c r="F49" s="207"/>
      <c r="G49" s="208">
        <f t="shared" si="4"/>
        <v>0</v>
      </c>
    </row>
    <row r="50" spans="1:7" ht="22.5" x14ac:dyDescent="0.2">
      <c r="A50" s="180">
        <v>26</v>
      </c>
      <c r="B50" s="181" t="s">
        <v>184</v>
      </c>
      <c r="C50" s="182" t="s">
        <v>185</v>
      </c>
      <c r="D50" s="205" t="s">
        <v>130</v>
      </c>
      <c r="E50" s="206">
        <v>0.75</v>
      </c>
      <c r="F50" s="207"/>
      <c r="G50" s="208">
        <f>E50*F50</f>
        <v>0</v>
      </c>
    </row>
    <row r="51" spans="1:7" x14ac:dyDescent="0.2">
      <c r="A51" s="153"/>
      <c r="B51" s="154" t="s">
        <v>66</v>
      </c>
      <c r="C51" s="155" t="str">
        <f>CONCATENATE(B28," ",C28)</f>
        <v>722 Vnitřní vodovod</v>
      </c>
      <c r="D51" s="156"/>
      <c r="E51" s="157"/>
      <c r="F51" s="158"/>
      <c r="G51" s="159">
        <f>SUM(G28:G50)</f>
        <v>0</v>
      </c>
    </row>
    <row r="52" spans="1:7" x14ac:dyDescent="0.2">
      <c r="A52" s="144" t="s">
        <v>65</v>
      </c>
      <c r="B52" s="145" t="s">
        <v>96</v>
      </c>
      <c r="C52" s="146" t="s">
        <v>97</v>
      </c>
      <c r="D52" s="147"/>
      <c r="E52" s="193"/>
      <c r="F52" s="148"/>
      <c r="G52" s="149"/>
    </row>
    <row r="53" spans="1:7" ht="22.5" x14ac:dyDescent="0.2">
      <c r="A53" s="150">
        <v>27</v>
      </c>
      <c r="B53" s="151" t="s">
        <v>98</v>
      </c>
      <c r="C53" s="232" t="s">
        <v>206</v>
      </c>
      <c r="D53" s="202" t="s">
        <v>99</v>
      </c>
      <c r="E53" s="203">
        <v>1</v>
      </c>
      <c r="F53" s="204"/>
      <c r="G53" s="198">
        <f t="shared" ref="G53:G84" si="5">E53*F53</f>
        <v>0</v>
      </c>
    </row>
    <row r="54" spans="1:7" ht="22.5" x14ac:dyDescent="0.2">
      <c r="A54" s="150">
        <v>28</v>
      </c>
      <c r="B54" s="151" t="s">
        <v>100</v>
      </c>
      <c r="C54" s="232" t="s">
        <v>207</v>
      </c>
      <c r="D54" s="202" t="s">
        <v>99</v>
      </c>
      <c r="E54" s="203">
        <v>3</v>
      </c>
      <c r="F54" s="204"/>
      <c r="G54" s="198">
        <f t="shared" si="5"/>
        <v>0</v>
      </c>
    </row>
    <row r="55" spans="1:7" ht="22.5" x14ac:dyDescent="0.2">
      <c r="A55" s="264" t="s">
        <v>210</v>
      </c>
      <c r="B55" s="265" t="s">
        <v>100</v>
      </c>
      <c r="C55" s="266" t="s">
        <v>212</v>
      </c>
      <c r="D55" s="267" t="s">
        <v>99</v>
      </c>
      <c r="E55" s="268">
        <v>1</v>
      </c>
      <c r="F55" s="236"/>
      <c r="G55" s="237">
        <f t="shared" si="5"/>
        <v>0</v>
      </c>
    </row>
    <row r="56" spans="1:7" x14ac:dyDescent="0.2">
      <c r="A56" s="150">
        <v>29</v>
      </c>
      <c r="B56" s="151" t="s">
        <v>101</v>
      </c>
      <c r="C56" s="152" t="s">
        <v>102</v>
      </c>
      <c r="D56" s="202" t="s">
        <v>99</v>
      </c>
      <c r="E56" s="203">
        <v>4</v>
      </c>
      <c r="F56" s="204"/>
      <c r="G56" s="198">
        <f t="shared" si="5"/>
        <v>0</v>
      </c>
    </row>
    <row r="57" spans="1:7" ht="22.5" x14ac:dyDescent="0.2">
      <c r="A57" s="150">
        <v>30</v>
      </c>
      <c r="B57" s="151" t="s">
        <v>103</v>
      </c>
      <c r="C57" s="152" t="s">
        <v>104</v>
      </c>
      <c r="D57" s="202" t="s">
        <v>99</v>
      </c>
      <c r="E57" s="203">
        <v>4</v>
      </c>
      <c r="F57" s="204"/>
      <c r="G57" s="198">
        <f t="shared" si="5"/>
        <v>0</v>
      </c>
    </row>
    <row r="58" spans="1:7" ht="22.5" x14ac:dyDescent="0.2">
      <c r="A58" s="264" t="s">
        <v>209</v>
      </c>
      <c r="B58" s="265" t="s">
        <v>103</v>
      </c>
      <c r="C58" s="266" t="s">
        <v>211</v>
      </c>
      <c r="D58" s="269" t="s">
        <v>99</v>
      </c>
      <c r="E58" s="270">
        <v>1</v>
      </c>
      <c r="F58" s="236"/>
      <c r="G58" s="238">
        <f t="shared" ref="G58" si="6">E58*F58</f>
        <v>0</v>
      </c>
    </row>
    <row r="59" spans="1:7" x14ac:dyDescent="0.2">
      <c r="A59" s="150">
        <v>31</v>
      </c>
      <c r="B59" s="151" t="s">
        <v>105</v>
      </c>
      <c r="C59" s="152" t="s">
        <v>106</v>
      </c>
      <c r="D59" s="202" t="s">
        <v>99</v>
      </c>
      <c r="E59" s="203">
        <v>4</v>
      </c>
      <c r="F59" s="204"/>
      <c r="G59" s="198">
        <f t="shared" si="5"/>
        <v>0</v>
      </c>
    </row>
    <row r="60" spans="1:7" x14ac:dyDescent="0.2">
      <c r="A60" s="150">
        <v>32</v>
      </c>
      <c r="B60" s="151" t="s">
        <v>107</v>
      </c>
      <c r="C60" s="152" t="s">
        <v>108</v>
      </c>
      <c r="D60" s="202" t="s">
        <v>99</v>
      </c>
      <c r="E60" s="203">
        <v>1</v>
      </c>
      <c r="F60" s="204"/>
      <c r="G60" s="198">
        <f t="shared" si="5"/>
        <v>0</v>
      </c>
    </row>
    <row r="61" spans="1:7" ht="22.5" x14ac:dyDescent="0.2">
      <c r="A61" s="150">
        <v>33</v>
      </c>
      <c r="B61" s="151" t="s">
        <v>109</v>
      </c>
      <c r="C61" s="173" t="s">
        <v>165</v>
      </c>
      <c r="D61" s="202" t="s">
        <v>99</v>
      </c>
      <c r="E61" s="203">
        <v>1</v>
      </c>
      <c r="F61" s="204"/>
      <c r="G61" s="198">
        <f t="shared" si="5"/>
        <v>0</v>
      </c>
    </row>
    <row r="62" spans="1:7" x14ac:dyDescent="0.2">
      <c r="A62" s="150">
        <v>34</v>
      </c>
      <c r="B62" s="151" t="s">
        <v>110</v>
      </c>
      <c r="C62" s="152" t="s">
        <v>166</v>
      </c>
      <c r="D62" s="202" t="s">
        <v>99</v>
      </c>
      <c r="E62" s="203">
        <v>1</v>
      </c>
      <c r="F62" s="204"/>
      <c r="G62" s="198">
        <f t="shared" si="5"/>
        <v>0</v>
      </c>
    </row>
    <row r="63" spans="1:7" x14ac:dyDescent="0.2">
      <c r="A63" s="150">
        <v>35</v>
      </c>
      <c r="B63" s="151" t="s">
        <v>111</v>
      </c>
      <c r="C63" s="152" t="s">
        <v>112</v>
      </c>
      <c r="D63" s="202" t="s">
        <v>99</v>
      </c>
      <c r="E63" s="203">
        <v>7</v>
      </c>
      <c r="F63" s="204"/>
      <c r="G63" s="198">
        <f t="shared" si="5"/>
        <v>0</v>
      </c>
    </row>
    <row r="64" spans="1:7" ht="22.5" x14ac:dyDescent="0.2">
      <c r="A64" s="150">
        <v>36</v>
      </c>
      <c r="B64" s="151" t="s">
        <v>113</v>
      </c>
      <c r="C64" s="173" t="s">
        <v>168</v>
      </c>
      <c r="D64" s="202" t="s">
        <v>99</v>
      </c>
      <c r="E64" s="203">
        <v>5</v>
      </c>
      <c r="F64" s="204"/>
      <c r="G64" s="198">
        <f t="shared" si="5"/>
        <v>0</v>
      </c>
    </row>
    <row r="65" spans="1:10" x14ac:dyDescent="0.2">
      <c r="A65" s="150">
        <v>37</v>
      </c>
      <c r="B65" s="151" t="s">
        <v>114</v>
      </c>
      <c r="C65" s="152" t="s">
        <v>115</v>
      </c>
      <c r="D65" s="202" t="s">
        <v>99</v>
      </c>
      <c r="E65" s="203">
        <v>5</v>
      </c>
      <c r="F65" s="204"/>
      <c r="G65" s="198">
        <f t="shared" si="5"/>
        <v>0</v>
      </c>
    </row>
    <row r="66" spans="1:10" x14ac:dyDescent="0.2">
      <c r="A66" s="150">
        <v>38</v>
      </c>
      <c r="B66" s="151" t="s">
        <v>116</v>
      </c>
      <c r="C66" s="152" t="s">
        <v>117</v>
      </c>
      <c r="D66" s="202" t="s">
        <v>99</v>
      </c>
      <c r="E66" s="203">
        <v>1</v>
      </c>
      <c r="F66" s="204"/>
      <c r="G66" s="198">
        <f t="shared" si="5"/>
        <v>0</v>
      </c>
    </row>
    <row r="67" spans="1:10" ht="33.75" x14ac:dyDescent="0.2">
      <c r="A67" s="150">
        <v>39</v>
      </c>
      <c r="B67" s="151" t="s">
        <v>113</v>
      </c>
      <c r="C67" s="173" t="s">
        <v>167</v>
      </c>
      <c r="D67" s="195" t="s">
        <v>71</v>
      </c>
      <c r="E67" s="196">
        <v>1</v>
      </c>
      <c r="F67" s="204"/>
      <c r="G67" s="198">
        <f t="shared" si="5"/>
        <v>0</v>
      </c>
    </row>
    <row r="68" spans="1:10" x14ac:dyDescent="0.2">
      <c r="A68" s="150">
        <v>40</v>
      </c>
      <c r="B68" s="151" t="s">
        <v>118</v>
      </c>
      <c r="C68" s="152" t="s">
        <v>119</v>
      </c>
      <c r="D68" s="202" t="s">
        <v>71</v>
      </c>
      <c r="E68" s="203">
        <v>2</v>
      </c>
      <c r="F68" s="204"/>
      <c r="G68" s="198">
        <f t="shared" si="5"/>
        <v>0</v>
      </c>
    </row>
    <row r="69" spans="1:10" x14ac:dyDescent="0.2">
      <c r="A69" s="150">
        <v>41</v>
      </c>
      <c r="B69" s="151"/>
      <c r="C69" s="234" t="s">
        <v>208</v>
      </c>
      <c r="D69" s="202"/>
      <c r="E69" s="203"/>
      <c r="F69" s="204"/>
      <c r="G69" s="198"/>
    </row>
    <row r="70" spans="1:10" x14ac:dyDescent="0.2">
      <c r="A70" s="150">
        <v>42</v>
      </c>
      <c r="B70" s="151" t="s">
        <v>120</v>
      </c>
      <c r="C70" s="152" t="s">
        <v>121</v>
      </c>
      <c r="D70" s="202" t="s">
        <v>99</v>
      </c>
      <c r="E70" s="270">
        <v>32</v>
      </c>
      <c r="F70" s="204"/>
      <c r="G70" s="198">
        <f t="shared" si="5"/>
        <v>0</v>
      </c>
    </row>
    <row r="71" spans="1:10" ht="22.5" x14ac:dyDescent="0.2">
      <c r="A71" s="150">
        <v>43</v>
      </c>
      <c r="B71" s="151" t="s">
        <v>122</v>
      </c>
      <c r="C71" s="152" t="s">
        <v>123</v>
      </c>
      <c r="D71" s="202" t="s">
        <v>71</v>
      </c>
      <c r="E71" s="233">
        <v>8</v>
      </c>
      <c r="F71" s="204"/>
      <c r="G71" s="198">
        <f t="shared" si="5"/>
        <v>0</v>
      </c>
    </row>
    <row r="72" spans="1:10" ht="33.75" x14ac:dyDescent="0.2">
      <c r="A72" s="264" t="s">
        <v>213</v>
      </c>
      <c r="B72" s="265" t="s">
        <v>122</v>
      </c>
      <c r="C72" s="266" t="s">
        <v>214</v>
      </c>
      <c r="D72" s="269" t="s">
        <v>71</v>
      </c>
      <c r="E72" s="270">
        <v>1</v>
      </c>
      <c r="F72" s="236"/>
      <c r="G72" s="238">
        <f t="shared" si="5"/>
        <v>0</v>
      </c>
    </row>
    <row r="73" spans="1:10" ht="22.5" x14ac:dyDescent="0.2">
      <c r="A73" s="150">
        <v>44</v>
      </c>
      <c r="B73" s="151" t="s">
        <v>124</v>
      </c>
      <c r="C73" s="152" t="s">
        <v>125</v>
      </c>
      <c r="D73" s="202" t="s">
        <v>71</v>
      </c>
      <c r="E73" s="203">
        <v>3</v>
      </c>
      <c r="F73" s="204"/>
      <c r="G73" s="198">
        <f t="shared" si="5"/>
        <v>0</v>
      </c>
    </row>
    <row r="74" spans="1:10" x14ac:dyDescent="0.2">
      <c r="A74" s="150">
        <v>45</v>
      </c>
      <c r="B74" s="151" t="s">
        <v>126</v>
      </c>
      <c r="C74" s="152" t="s">
        <v>127</v>
      </c>
      <c r="D74" s="202" t="s">
        <v>71</v>
      </c>
      <c r="E74" s="233">
        <v>8</v>
      </c>
      <c r="F74" s="204"/>
      <c r="G74" s="198">
        <f t="shared" si="5"/>
        <v>0</v>
      </c>
    </row>
    <row r="75" spans="1:10" x14ac:dyDescent="0.2">
      <c r="A75" s="150">
        <v>46</v>
      </c>
      <c r="B75" s="151"/>
      <c r="C75" s="234" t="s">
        <v>208</v>
      </c>
      <c r="D75" s="202"/>
      <c r="E75" s="203"/>
      <c r="F75" s="204"/>
      <c r="G75" s="198">
        <f t="shared" si="5"/>
        <v>0</v>
      </c>
    </row>
    <row r="76" spans="1:10" customFormat="1" outlineLevel="1" x14ac:dyDescent="0.2">
      <c r="A76" s="180">
        <v>47</v>
      </c>
      <c r="B76" s="181" t="s">
        <v>170</v>
      </c>
      <c r="C76" s="182" t="s">
        <v>169</v>
      </c>
      <c r="D76" s="205" t="s">
        <v>99</v>
      </c>
      <c r="E76" s="206">
        <v>32</v>
      </c>
      <c r="F76" s="207"/>
      <c r="G76" s="208">
        <f t="shared" si="5"/>
        <v>0</v>
      </c>
      <c r="H76" s="188"/>
      <c r="I76" s="131"/>
      <c r="J76" s="188"/>
    </row>
    <row r="77" spans="1:10" customFormat="1" outlineLevel="1" x14ac:dyDescent="0.2">
      <c r="A77" s="174"/>
      <c r="B77" s="175"/>
      <c r="C77" s="176" t="s">
        <v>183</v>
      </c>
      <c r="D77" s="209"/>
      <c r="E77" s="210">
        <v>32</v>
      </c>
      <c r="F77" s="211"/>
      <c r="G77" s="212">
        <f t="shared" si="5"/>
        <v>0</v>
      </c>
      <c r="H77" s="188"/>
      <c r="I77" s="131"/>
      <c r="J77" s="188"/>
    </row>
    <row r="78" spans="1:10" customFormat="1" ht="33.75" outlineLevel="1" x14ac:dyDescent="0.2">
      <c r="A78" s="180">
        <v>48</v>
      </c>
      <c r="B78" s="181" t="s">
        <v>171</v>
      </c>
      <c r="C78" s="182" t="s">
        <v>172</v>
      </c>
      <c r="D78" s="205" t="s">
        <v>71</v>
      </c>
      <c r="E78" s="206">
        <v>4</v>
      </c>
      <c r="F78" s="207"/>
      <c r="G78" s="208">
        <f t="shared" si="5"/>
        <v>0</v>
      </c>
      <c r="H78" s="188"/>
      <c r="I78" s="131"/>
      <c r="J78" s="188"/>
    </row>
    <row r="79" spans="1:10" customFormat="1" ht="22.5" outlineLevel="1" x14ac:dyDescent="0.2">
      <c r="A79" s="150">
        <v>49</v>
      </c>
      <c r="B79" s="172" t="s">
        <v>173</v>
      </c>
      <c r="C79" s="173" t="s">
        <v>174</v>
      </c>
      <c r="D79" s="195" t="s">
        <v>71</v>
      </c>
      <c r="E79" s="196">
        <v>8</v>
      </c>
      <c r="F79" s="204"/>
      <c r="G79" s="198">
        <f t="shared" si="5"/>
        <v>0</v>
      </c>
      <c r="H79" s="188"/>
      <c r="I79" s="131"/>
      <c r="J79" s="188"/>
    </row>
    <row r="80" spans="1:10" customFormat="1" ht="33.75" outlineLevel="1" x14ac:dyDescent="0.2">
      <c r="A80" s="150">
        <v>50</v>
      </c>
      <c r="B80" s="172" t="s">
        <v>175</v>
      </c>
      <c r="C80" s="173" t="s">
        <v>176</v>
      </c>
      <c r="D80" s="195" t="s">
        <v>71</v>
      </c>
      <c r="E80" s="196">
        <v>1</v>
      </c>
      <c r="F80" s="204"/>
      <c r="G80" s="198">
        <f t="shared" si="5"/>
        <v>0</v>
      </c>
      <c r="H80" s="188"/>
      <c r="I80" s="131"/>
      <c r="J80" s="188"/>
    </row>
    <row r="81" spans="1:10" customFormat="1" ht="33.75" outlineLevel="1" x14ac:dyDescent="0.2">
      <c r="A81" s="150">
        <v>51</v>
      </c>
      <c r="B81" s="172" t="s">
        <v>177</v>
      </c>
      <c r="C81" s="173" t="s">
        <v>178</v>
      </c>
      <c r="D81" s="195" t="s">
        <v>71</v>
      </c>
      <c r="E81" s="196">
        <v>8</v>
      </c>
      <c r="F81" s="204"/>
      <c r="G81" s="198">
        <f t="shared" si="5"/>
        <v>0</v>
      </c>
      <c r="H81" s="188"/>
      <c r="I81" s="131"/>
      <c r="J81" s="188"/>
    </row>
    <row r="82" spans="1:10" customFormat="1" outlineLevel="1" x14ac:dyDescent="0.2">
      <c r="A82" s="150">
        <v>52</v>
      </c>
      <c r="B82" s="172" t="s">
        <v>179</v>
      </c>
      <c r="C82" s="173" t="s">
        <v>180</v>
      </c>
      <c r="D82" s="195" t="s">
        <v>71</v>
      </c>
      <c r="E82" s="196">
        <v>4</v>
      </c>
      <c r="F82" s="204"/>
      <c r="G82" s="198">
        <f t="shared" si="5"/>
        <v>0</v>
      </c>
      <c r="H82" s="188"/>
      <c r="I82" s="131"/>
      <c r="J82" s="188"/>
    </row>
    <row r="83" spans="1:10" customFormat="1" outlineLevel="1" x14ac:dyDescent="0.2">
      <c r="A83" s="150">
        <v>53</v>
      </c>
      <c r="B83" s="172" t="s">
        <v>181</v>
      </c>
      <c r="C83" s="173" t="s">
        <v>182</v>
      </c>
      <c r="D83" s="195" t="s">
        <v>71</v>
      </c>
      <c r="E83" s="196">
        <v>7</v>
      </c>
      <c r="F83" s="204"/>
      <c r="G83" s="198">
        <f t="shared" si="5"/>
        <v>0</v>
      </c>
      <c r="H83" s="188"/>
      <c r="I83" s="131"/>
      <c r="J83" s="188"/>
    </row>
    <row r="84" spans="1:10" x14ac:dyDescent="0.2">
      <c r="A84" s="150">
        <v>54</v>
      </c>
      <c r="B84" s="151" t="s">
        <v>128</v>
      </c>
      <c r="C84" s="152" t="s">
        <v>129</v>
      </c>
      <c r="D84" s="202" t="s">
        <v>130</v>
      </c>
      <c r="E84" s="203">
        <v>0.84275999999999396</v>
      </c>
      <c r="F84" s="204"/>
      <c r="G84" s="198">
        <f t="shared" si="5"/>
        <v>0</v>
      </c>
    </row>
    <row r="85" spans="1:10" x14ac:dyDescent="0.2">
      <c r="A85" s="153"/>
      <c r="B85" s="154" t="s">
        <v>66</v>
      </c>
      <c r="C85" s="155" t="str">
        <f>CONCATENATE(B52," ",C52)</f>
        <v>725 Zařizovací předměty</v>
      </c>
      <c r="D85" s="156"/>
      <c r="E85" s="157"/>
      <c r="F85" s="158"/>
      <c r="G85" s="159">
        <f>SUM(G52:G84)</f>
        <v>0</v>
      </c>
    </row>
    <row r="86" spans="1:10" x14ac:dyDescent="0.2">
      <c r="A86" s="144" t="s">
        <v>65</v>
      </c>
      <c r="B86" s="145" t="s">
        <v>205</v>
      </c>
      <c r="C86" s="146" t="s">
        <v>189</v>
      </c>
      <c r="D86" s="146"/>
      <c r="E86" s="194"/>
      <c r="F86" s="146"/>
      <c r="G86" s="146"/>
    </row>
    <row r="87" spans="1:10" ht="22.5" x14ac:dyDescent="0.2">
      <c r="A87" s="189">
        <v>55</v>
      </c>
      <c r="B87" s="172" t="s">
        <v>190</v>
      </c>
      <c r="C87" s="173" t="s">
        <v>191</v>
      </c>
      <c r="D87" s="195" t="s">
        <v>130</v>
      </c>
      <c r="E87" s="196">
        <v>0.25</v>
      </c>
      <c r="F87" s="197"/>
      <c r="G87" s="198">
        <f>E87*F87</f>
        <v>0</v>
      </c>
    </row>
    <row r="88" spans="1:10" ht="33.75" x14ac:dyDescent="0.2">
      <c r="A88" s="189">
        <v>56</v>
      </c>
      <c r="B88" s="172" t="s">
        <v>192</v>
      </c>
      <c r="C88" s="173" t="s">
        <v>193</v>
      </c>
      <c r="D88" s="195" t="s">
        <v>130</v>
      </c>
      <c r="E88" s="196">
        <v>0.25</v>
      </c>
      <c r="F88" s="197"/>
      <c r="G88" s="198">
        <f t="shared" ref="G88:G93" si="7">E88*F88</f>
        <v>0</v>
      </c>
    </row>
    <row r="89" spans="1:10" x14ac:dyDescent="0.2">
      <c r="A89" s="189">
        <v>57</v>
      </c>
      <c r="B89" s="172" t="s">
        <v>194</v>
      </c>
      <c r="C89" s="173" t="s">
        <v>195</v>
      </c>
      <c r="D89" s="195" t="s">
        <v>130</v>
      </c>
      <c r="E89" s="196">
        <v>0.25</v>
      </c>
      <c r="F89" s="197"/>
      <c r="G89" s="198">
        <f t="shared" si="7"/>
        <v>0</v>
      </c>
    </row>
    <row r="90" spans="1:10" ht="22.5" x14ac:dyDescent="0.2">
      <c r="A90" s="189">
        <v>58</v>
      </c>
      <c r="B90" s="172" t="s">
        <v>196</v>
      </c>
      <c r="C90" s="173" t="s">
        <v>197</v>
      </c>
      <c r="D90" s="195" t="s">
        <v>130</v>
      </c>
      <c r="E90" s="196">
        <v>23</v>
      </c>
      <c r="F90" s="197"/>
      <c r="G90" s="198">
        <f t="shared" si="7"/>
        <v>0</v>
      </c>
    </row>
    <row r="91" spans="1:10" ht="22.5" x14ac:dyDescent="0.2">
      <c r="A91" s="189">
        <v>59</v>
      </c>
      <c r="B91" s="172" t="s">
        <v>198</v>
      </c>
      <c r="C91" s="173" t="s">
        <v>199</v>
      </c>
      <c r="D91" s="195" t="s">
        <v>130</v>
      </c>
      <c r="E91" s="196">
        <v>0.25</v>
      </c>
      <c r="F91" s="197"/>
      <c r="G91" s="198">
        <f t="shared" si="7"/>
        <v>0</v>
      </c>
    </row>
    <row r="92" spans="1:10" ht="22.5" x14ac:dyDescent="0.2">
      <c r="A92" s="189">
        <v>60</v>
      </c>
      <c r="B92" s="172" t="s">
        <v>200</v>
      </c>
      <c r="C92" s="173" t="s">
        <v>201</v>
      </c>
      <c r="D92" s="195" t="s">
        <v>130</v>
      </c>
      <c r="E92" s="196">
        <v>6</v>
      </c>
      <c r="F92" s="197"/>
      <c r="G92" s="198">
        <f t="shared" si="7"/>
        <v>0</v>
      </c>
    </row>
    <row r="93" spans="1:10" ht="22.5" x14ac:dyDescent="0.2">
      <c r="A93" s="189">
        <v>61</v>
      </c>
      <c r="B93" s="169" t="s">
        <v>202</v>
      </c>
      <c r="C93" s="170" t="s">
        <v>203</v>
      </c>
      <c r="D93" s="199" t="s">
        <v>130</v>
      </c>
      <c r="E93" s="200">
        <v>0.25</v>
      </c>
      <c r="F93" s="201"/>
      <c r="G93" s="198">
        <f t="shared" si="7"/>
        <v>0</v>
      </c>
    </row>
    <row r="94" spans="1:10" x14ac:dyDescent="0.2">
      <c r="A94" s="189"/>
      <c r="B94" s="154" t="s">
        <v>66</v>
      </c>
      <c r="C94" s="155" t="s">
        <v>204</v>
      </c>
      <c r="D94" s="156"/>
      <c r="E94" s="157"/>
      <c r="F94" s="158"/>
      <c r="G94" s="159">
        <f>SUM(G86:G93)</f>
        <v>0</v>
      </c>
    </row>
    <row r="95" spans="1:10" x14ac:dyDescent="0.2">
      <c r="E95" s="131"/>
    </row>
    <row r="96" spans="1:10" x14ac:dyDescent="0.2">
      <c r="E96" s="131"/>
      <c r="G96" s="230"/>
    </row>
    <row r="97" spans="5:5" x14ac:dyDescent="0.2">
      <c r="E97" s="131"/>
    </row>
    <row r="98" spans="5:5" x14ac:dyDescent="0.2">
      <c r="E98" s="131"/>
    </row>
    <row r="99" spans="5:5" x14ac:dyDescent="0.2">
      <c r="E99" s="131"/>
    </row>
    <row r="100" spans="5:5" x14ac:dyDescent="0.2">
      <c r="E100" s="131"/>
    </row>
    <row r="101" spans="5:5" x14ac:dyDescent="0.2">
      <c r="E101" s="131"/>
    </row>
    <row r="102" spans="5:5" x14ac:dyDescent="0.2">
      <c r="E102" s="131"/>
    </row>
    <row r="103" spans="5:5" x14ac:dyDescent="0.2">
      <c r="E103" s="131"/>
    </row>
    <row r="104" spans="5:5" x14ac:dyDescent="0.2">
      <c r="E104" s="131"/>
    </row>
    <row r="105" spans="5:5" x14ac:dyDescent="0.2">
      <c r="E105" s="131"/>
    </row>
    <row r="106" spans="5:5" x14ac:dyDescent="0.2">
      <c r="E106" s="131"/>
    </row>
    <row r="107" spans="5:5" x14ac:dyDescent="0.2">
      <c r="E107" s="131"/>
    </row>
    <row r="108" spans="5:5" x14ac:dyDescent="0.2">
      <c r="E108" s="131"/>
    </row>
    <row r="109" spans="5:5" x14ac:dyDescent="0.2">
      <c r="E109" s="131"/>
    </row>
    <row r="110" spans="5:5" x14ac:dyDescent="0.2">
      <c r="E110" s="131"/>
    </row>
    <row r="111" spans="5:5" x14ac:dyDescent="0.2">
      <c r="E111" s="131"/>
    </row>
    <row r="112" spans="5:5" x14ac:dyDescent="0.2">
      <c r="E112" s="131"/>
    </row>
    <row r="113" spans="5:5" x14ac:dyDescent="0.2">
      <c r="E113" s="131"/>
    </row>
    <row r="114" spans="5:5" x14ac:dyDescent="0.2">
      <c r="E114" s="131"/>
    </row>
    <row r="115" spans="5:5" x14ac:dyDescent="0.2">
      <c r="E115" s="131"/>
    </row>
    <row r="116" spans="5:5" x14ac:dyDescent="0.2">
      <c r="E116" s="131"/>
    </row>
    <row r="117" spans="5:5" x14ac:dyDescent="0.2">
      <c r="E117" s="131"/>
    </row>
    <row r="118" spans="5:5" x14ac:dyDescent="0.2">
      <c r="E118" s="131"/>
    </row>
    <row r="119" spans="5:5" x14ac:dyDescent="0.2">
      <c r="E119" s="131"/>
    </row>
    <row r="120" spans="5:5" x14ac:dyDescent="0.2">
      <c r="E120" s="131"/>
    </row>
    <row r="121" spans="5:5" x14ac:dyDescent="0.2">
      <c r="E121" s="131"/>
    </row>
    <row r="122" spans="5:5" x14ac:dyDescent="0.2">
      <c r="E122" s="131"/>
    </row>
    <row r="123" spans="5:5" x14ac:dyDescent="0.2">
      <c r="E123" s="131"/>
    </row>
    <row r="124" spans="5:5" x14ac:dyDescent="0.2">
      <c r="E124" s="131"/>
    </row>
    <row r="125" spans="5:5" x14ac:dyDescent="0.2">
      <c r="E125" s="131"/>
    </row>
    <row r="126" spans="5:5" x14ac:dyDescent="0.2">
      <c r="E126" s="131"/>
    </row>
    <row r="127" spans="5:5" x14ac:dyDescent="0.2">
      <c r="E127" s="131"/>
    </row>
    <row r="128" spans="5:5" x14ac:dyDescent="0.2">
      <c r="E128" s="131"/>
    </row>
    <row r="129" spans="1:5" x14ac:dyDescent="0.2">
      <c r="E129" s="131"/>
    </row>
    <row r="130" spans="1:5" x14ac:dyDescent="0.2">
      <c r="E130" s="131"/>
    </row>
    <row r="131" spans="1:5" x14ac:dyDescent="0.2">
      <c r="E131" s="131"/>
    </row>
    <row r="132" spans="1:5" x14ac:dyDescent="0.2">
      <c r="E132" s="131"/>
    </row>
    <row r="133" spans="1:5" x14ac:dyDescent="0.2">
      <c r="E133" s="131"/>
    </row>
    <row r="134" spans="1:5" x14ac:dyDescent="0.2">
      <c r="E134" s="131"/>
    </row>
    <row r="135" spans="1:5" x14ac:dyDescent="0.2">
      <c r="E135" s="131"/>
    </row>
    <row r="136" spans="1:5" x14ac:dyDescent="0.2">
      <c r="E136" s="131"/>
    </row>
    <row r="137" spans="1:5" x14ac:dyDescent="0.2">
      <c r="E137" s="131"/>
    </row>
    <row r="138" spans="1:5" x14ac:dyDescent="0.2">
      <c r="E138" s="131"/>
    </row>
    <row r="139" spans="1:5" x14ac:dyDescent="0.2">
      <c r="E139" s="131"/>
    </row>
    <row r="140" spans="1:5" x14ac:dyDescent="0.2">
      <c r="E140" s="131"/>
    </row>
    <row r="141" spans="1:5" x14ac:dyDescent="0.2">
      <c r="E141" s="131"/>
    </row>
    <row r="142" spans="1:5" x14ac:dyDescent="0.2">
      <c r="E142" s="131"/>
    </row>
    <row r="143" spans="1:5" x14ac:dyDescent="0.2">
      <c r="E143" s="131"/>
    </row>
    <row r="144" spans="1:5" x14ac:dyDescent="0.2">
      <c r="A144" s="160"/>
      <c r="B144" s="160"/>
    </row>
    <row r="145" spans="1:7" x14ac:dyDescent="0.2">
      <c r="C145" s="162"/>
      <c r="D145" s="162"/>
      <c r="E145" s="163"/>
      <c r="F145" s="162"/>
      <c r="G145" s="164"/>
    </row>
    <row r="146" spans="1:7" x14ac:dyDescent="0.2">
      <c r="A146" s="160"/>
      <c r="B146" s="16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Vrbka Boris</cp:lastModifiedBy>
  <cp:lastPrinted>2024-07-17T05:51:16Z</cp:lastPrinted>
  <dcterms:created xsi:type="dcterms:W3CDTF">2019-02-26T15:30:53Z</dcterms:created>
  <dcterms:modified xsi:type="dcterms:W3CDTF">2026-01-21T18:22:27Z</dcterms:modified>
</cp:coreProperties>
</file>